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425" windowWidth="14805" windowHeight="6690" activeTab="2"/>
  </bookViews>
  <sheets>
    <sheet name="титул" sheetId="9" r:id="rId1"/>
    <sheet name="ф 1" sheetId="7" r:id="rId2"/>
    <sheet name="ф2" sheetId="2" r:id="rId3"/>
    <sheet name="ф 4" sheetId="3" r:id="rId4"/>
    <sheet name="ф3" sheetId="4" r:id="rId5"/>
    <sheet name="ф5" sheetId="5" r:id="rId6"/>
    <sheet name="ф6" sheetId="10" r:id="rId7"/>
    <sheet name="ф7" sheetId="11" r:id="rId8"/>
  </sheets>
  <externalReferences>
    <externalReference r:id="rId9"/>
  </externalReferences>
  <definedNames>
    <definedName name="_xlnm.Print_Titles" localSheetId="1">'ф 1'!$6:$7</definedName>
    <definedName name="_xlnm.Print_Area" localSheetId="3">'ф 4'!$A$1:$K$7</definedName>
    <definedName name="_xlnm.Print_Area" localSheetId="2">ф2!$A$1:$G$64</definedName>
    <definedName name="_xlnm.Print_Area" localSheetId="4">ф3!$A$1:$K$111</definedName>
    <definedName name="_xlnm.Print_Area" localSheetId="6">ф6!$A$1:$E$9</definedName>
    <definedName name="_xlnm.Print_Area" localSheetId="7">ф7!$A$1:$J$15</definedName>
  </definedNames>
  <calcPr calcId="145621"/>
</workbook>
</file>

<file path=xl/calcChain.xml><?xml version="1.0" encoding="utf-8"?>
<calcChain xmlns="http://schemas.openxmlformats.org/spreadsheetml/2006/main">
  <c r="H9" i="11" l="1"/>
  <c r="H15" i="11"/>
  <c r="H14" i="11"/>
  <c r="H13" i="11"/>
  <c r="H12" i="11"/>
  <c r="H11" i="11"/>
  <c r="H10" i="11"/>
  <c r="J10" i="11" l="1"/>
  <c r="J49" i="5" l="1"/>
  <c r="I49" i="5"/>
  <c r="J48" i="5"/>
  <c r="I48" i="5"/>
  <c r="I46" i="5"/>
  <c r="J41" i="5"/>
  <c r="J40" i="5"/>
  <c r="J39" i="5"/>
  <c r="J38" i="5"/>
  <c r="I22" i="5"/>
  <c r="I17" i="5"/>
  <c r="J18" i="5"/>
  <c r="J12" i="5"/>
  <c r="J17" i="5"/>
  <c r="J16" i="5"/>
  <c r="J15" i="5"/>
  <c r="J14" i="5"/>
  <c r="J13" i="5"/>
  <c r="I25" i="5" l="1"/>
  <c r="J23" i="5"/>
  <c r="J22" i="5"/>
  <c r="I20" i="5"/>
  <c r="I40" i="5" l="1"/>
  <c r="I39" i="5"/>
  <c r="I38" i="5"/>
  <c r="J47" i="5" l="1"/>
  <c r="I47" i="5"/>
  <c r="J45" i="5"/>
  <c r="I45" i="5"/>
  <c r="J44" i="5"/>
  <c r="I44" i="5"/>
  <c r="J36" i="5"/>
  <c r="I36" i="5"/>
  <c r="J35" i="5"/>
  <c r="I35" i="5"/>
  <c r="J34" i="5"/>
  <c r="I34" i="5"/>
  <c r="J33" i="5"/>
  <c r="I33" i="5"/>
  <c r="J32" i="5"/>
  <c r="I32" i="5"/>
  <c r="J31" i="5"/>
  <c r="I31" i="5"/>
  <c r="J30" i="5"/>
  <c r="I30" i="5"/>
  <c r="J29" i="5"/>
  <c r="I29" i="5"/>
  <c r="J28" i="5"/>
  <c r="I28" i="5"/>
  <c r="J27" i="5"/>
  <c r="I27" i="5"/>
  <c r="J26" i="5"/>
  <c r="I26" i="5"/>
  <c r="J25" i="5"/>
  <c r="J21" i="5"/>
  <c r="I21" i="5"/>
  <c r="J20" i="5"/>
  <c r="I16" i="5"/>
  <c r="I15" i="5"/>
  <c r="I14" i="5"/>
  <c r="I13" i="5"/>
  <c r="I12" i="5"/>
  <c r="F10" i="11" l="1"/>
  <c r="Q97" i="7"/>
  <c r="P39" i="7"/>
  <c r="Q40" i="7"/>
  <c r="P41" i="7"/>
  <c r="P73" i="7"/>
  <c r="P74" i="7"/>
  <c r="Q74" i="7"/>
  <c r="Q79" i="7"/>
  <c r="Q81" i="7"/>
  <c r="Q82" i="7"/>
  <c r="Q85" i="7"/>
  <c r="Q86" i="7"/>
  <c r="Q87" i="7"/>
  <c r="P21" i="7"/>
  <c r="Q20" i="7"/>
  <c r="F60" i="2"/>
  <c r="E60" i="2"/>
  <c r="F53" i="2"/>
  <c r="E53" i="2"/>
  <c r="F52" i="2"/>
  <c r="E52" i="2"/>
  <c r="F44" i="2"/>
  <c r="F45" i="2"/>
  <c r="E45" i="2"/>
  <c r="E44" i="2"/>
  <c r="E28" i="2"/>
  <c r="O76" i="7"/>
  <c r="N76" i="7"/>
  <c r="N16" i="7"/>
  <c r="O96" i="7"/>
  <c r="N96" i="7"/>
  <c r="N49" i="7"/>
  <c r="N48" i="7" s="1"/>
  <c r="N30" i="7"/>
  <c r="N31" i="7"/>
  <c r="Q54" i="7"/>
  <c r="Q62" i="7"/>
  <c r="O29" i="7"/>
  <c r="O16" i="7"/>
  <c r="N29" i="7" l="1"/>
  <c r="P79" i="7"/>
  <c r="P84" i="7"/>
  <c r="Q84" i="7"/>
  <c r="Q88" i="7"/>
  <c r="P89" i="7"/>
  <c r="Q89" i="7"/>
  <c r="P90" i="7"/>
  <c r="Q90" i="7"/>
  <c r="P91" i="7"/>
  <c r="Q91" i="7"/>
  <c r="P92" i="7"/>
  <c r="Q92" i="7"/>
  <c r="Q93" i="7"/>
  <c r="P50" i="7"/>
  <c r="Q50" i="7"/>
  <c r="P51" i="7"/>
  <c r="Q51" i="7"/>
  <c r="P52" i="7"/>
  <c r="Q52" i="7"/>
  <c r="Q53" i="7"/>
  <c r="P56" i="7"/>
  <c r="Q56" i="7"/>
  <c r="P57" i="7"/>
  <c r="Q57" i="7"/>
  <c r="P58" i="7"/>
  <c r="Q58" i="7"/>
  <c r="P59" i="7"/>
  <c r="Q59" i="7"/>
  <c r="P60" i="7"/>
  <c r="Q60" i="7"/>
  <c r="P61" i="7"/>
  <c r="Q61" i="7"/>
  <c r="Q63" i="7"/>
  <c r="P64" i="7"/>
  <c r="Q64" i="7"/>
  <c r="P65" i="7"/>
  <c r="Q65" i="7"/>
  <c r="P66" i="7"/>
  <c r="Q66" i="7"/>
  <c r="P67" i="7"/>
  <c r="Q67" i="7"/>
  <c r="Q68" i="7"/>
  <c r="Q69" i="7"/>
  <c r="P70" i="7"/>
  <c r="Q70" i="7"/>
  <c r="P71" i="7"/>
  <c r="Q71" i="7"/>
  <c r="P72" i="7"/>
  <c r="Q72" i="7"/>
  <c r="P33" i="7"/>
  <c r="Q33" i="7"/>
  <c r="Q34" i="7"/>
  <c r="P35" i="7"/>
  <c r="Q35" i="7"/>
  <c r="P36" i="7"/>
  <c r="Q36" i="7"/>
  <c r="P37" i="7"/>
  <c r="P38" i="7"/>
  <c r="Q38" i="7"/>
  <c r="P42" i="7"/>
  <c r="P43" i="7"/>
  <c r="P44" i="7"/>
  <c r="Q45" i="7"/>
  <c r="Q46" i="7"/>
  <c r="Q47" i="7"/>
  <c r="P19" i="7"/>
  <c r="Q19" i="7"/>
  <c r="Q21" i="7"/>
  <c r="P22" i="7"/>
  <c r="Q22" i="7"/>
  <c r="P23" i="7"/>
  <c r="Q23" i="7"/>
  <c r="P24" i="7"/>
  <c r="Q24" i="7"/>
  <c r="P25" i="7"/>
  <c r="Q25" i="7"/>
  <c r="F36" i="2"/>
  <c r="F37" i="2"/>
  <c r="E37" i="2"/>
  <c r="F28" i="2"/>
  <c r="G28" i="2" s="1"/>
  <c r="F29" i="2"/>
  <c r="E29" i="2"/>
  <c r="E25" i="2" s="1"/>
  <c r="M29" i="7"/>
  <c r="M30" i="7"/>
  <c r="M49" i="7"/>
  <c r="M48" i="7" s="1"/>
  <c r="M76" i="7"/>
  <c r="M75" i="7" s="1"/>
  <c r="M31" i="7"/>
  <c r="O31" i="7"/>
  <c r="O30" i="7"/>
  <c r="O49" i="7"/>
  <c r="O48" i="7" s="1"/>
  <c r="F50" i="2"/>
  <c r="F49" i="2" s="1"/>
  <c r="F42" i="2"/>
  <c r="F41" i="2" s="1"/>
  <c r="G44" i="2"/>
  <c r="G45" i="2"/>
  <c r="E14" i="2"/>
  <c r="O12" i="7"/>
  <c r="O10" i="7" s="1"/>
  <c r="E36" i="2"/>
  <c r="E12" i="2" s="1"/>
  <c r="M16" i="7"/>
  <c r="O77" i="7"/>
  <c r="N77" i="7"/>
  <c r="N11" i="7" s="1"/>
  <c r="M77" i="7"/>
  <c r="F18" i="2"/>
  <c r="F17" i="2" s="1"/>
  <c r="G60" i="2"/>
  <c r="F58" i="2"/>
  <c r="F57" i="2" s="1"/>
  <c r="E58" i="2"/>
  <c r="E57" i="2" s="1"/>
  <c r="C49" i="2"/>
  <c r="F16" i="2"/>
  <c r="E16" i="2"/>
  <c r="F14" i="2"/>
  <c r="Q98" i="7"/>
  <c r="M96" i="7"/>
  <c r="N12" i="7"/>
  <c r="N10" i="7" s="1"/>
  <c r="M12" i="7"/>
  <c r="M10" i="7" s="1"/>
  <c r="Q18" i="7"/>
  <c r="P98" i="7"/>
  <c r="P18" i="7"/>
  <c r="E42" i="2"/>
  <c r="E18" i="2"/>
  <c r="E17" i="2" s="1"/>
  <c r="G52" i="2"/>
  <c r="F34" i="2" l="1"/>
  <c r="F33" i="2" s="1"/>
  <c r="M9" i="7"/>
  <c r="O9" i="7"/>
  <c r="P31" i="7"/>
  <c r="O11" i="7"/>
  <c r="G53" i="2"/>
  <c r="Q37" i="7"/>
  <c r="M11" i="7"/>
  <c r="Q31" i="7"/>
  <c r="Q29" i="7"/>
  <c r="E50" i="2"/>
  <c r="E49" i="2" s="1"/>
  <c r="G49" i="2" s="1"/>
  <c r="J14" i="11" s="1"/>
  <c r="F14" i="11" s="1"/>
  <c r="G36" i="2"/>
  <c r="E34" i="2"/>
  <c r="E33" i="2" s="1"/>
  <c r="G33" i="2" s="1"/>
  <c r="J12" i="11" s="1"/>
  <c r="F12" i="11" s="1"/>
  <c r="G37" i="2"/>
  <c r="F12" i="2"/>
  <c r="G12" i="2" s="1"/>
  <c r="F25" i="2"/>
  <c r="G25" i="2" s="1"/>
  <c r="J11" i="11" s="1"/>
  <c r="F11" i="11" s="1"/>
  <c r="F26" i="2"/>
  <c r="F13" i="2"/>
  <c r="E26" i="2"/>
  <c r="G29" i="2"/>
  <c r="E13" i="2"/>
  <c r="N75" i="7"/>
  <c r="P48" i="7"/>
  <c r="Q96" i="7"/>
  <c r="P96" i="7"/>
  <c r="Q49" i="7"/>
  <c r="P49" i="7"/>
  <c r="Q48" i="7"/>
  <c r="P76" i="7"/>
  <c r="O75" i="7"/>
  <c r="Q76" i="7"/>
  <c r="P29" i="7"/>
  <c r="P30" i="7"/>
  <c r="P16" i="7"/>
  <c r="Q16" i="7"/>
  <c r="G57" i="2"/>
  <c r="J15" i="11" s="1"/>
  <c r="F15" i="11" s="1"/>
  <c r="G58" i="2"/>
  <c r="G42" i="2"/>
  <c r="E41" i="2"/>
  <c r="G41" i="2" s="1"/>
  <c r="J13" i="11" s="1"/>
  <c r="F13" i="11" s="1"/>
  <c r="M8" i="7" l="1"/>
  <c r="P11" i="7"/>
  <c r="Q11" i="7" s="1"/>
  <c r="O8" i="7"/>
  <c r="N9" i="7"/>
  <c r="N8" i="7" s="1"/>
  <c r="Q30" i="7"/>
  <c r="G34" i="2"/>
  <c r="G26" i="2"/>
  <c r="G50" i="2"/>
  <c r="G13" i="2"/>
  <c r="E10" i="2"/>
  <c r="E9" i="2" s="1"/>
  <c r="F10" i="2"/>
  <c r="F9" i="2" s="1"/>
  <c r="Q75" i="7"/>
  <c r="P75" i="7"/>
  <c r="P9" i="7"/>
  <c r="Q9" i="7" l="1"/>
  <c r="G9" i="2"/>
  <c r="J9" i="11" s="1"/>
  <c r="F9" i="11" s="1"/>
  <c r="G10" i="2"/>
  <c r="P8" i="7"/>
  <c r="Q8" i="7"/>
</calcChain>
</file>

<file path=xl/sharedStrings.xml><?xml version="1.0" encoding="utf-8"?>
<sst xmlns="http://schemas.openxmlformats.org/spreadsheetml/2006/main" count="1651" uniqueCount="567">
  <si>
    <t>Код аналитической программной классификации</t>
  </si>
  <si>
    <t>Наименование муниципальной программы, подпрограммы, основного мероприятия, мероприятия</t>
  </si>
  <si>
    <t>Ответственный исполнитель, соисполнители</t>
  </si>
  <si>
    <t>Код бюджетной классификации</t>
  </si>
  <si>
    <t>Расходы бюджета муниципального образования, тыс. рублей</t>
  </si>
  <si>
    <t>МП</t>
  </si>
  <si>
    <t>Пп</t>
  </si>
  <si>
    <t>ОМ</t>
  </si>
  <si>
    <t>М</t>
  </si>
  <si>
    <t>И</t>
  </si>
  <si>
    <t>ГРБС</t>
  </si>
  <si>
    <t>Рз</t>
  </si>
  <si>
    <t>Пр</t>
  </si>
  <si>
    <t>ЦС</t>
  </si>
  <si>
    <t>ВР</t>
  </si>
  <si>
    <t>Всего</t>
  </si>
  <si>
    <t>Управление жилищно-коммунального хозяйства</t>
  </si>
  <si>
    <t>07</t>
  </si>
  <si>
    <t>1</t>
  </si>
  <si>
    <t>01</t>
  </si>
  <si>
    <t>04</t>
  </si>
  <si>
    <t>02</t>
  </si>
  <si>
    <t>2</t>
  </si>
  <si>
    <t>Содержание и развитие жилищного хозяйства</t>
  </si>
  <si>
    <t>06</t>
  </si>
  <si>
    <t>3</t>
  </si>
  <si>
    <t>Реализация мероприятий по строительству и приобретению жилья для переселения граждан из аварийного жилищного фонда</t>
  </si>
  <si>
    <t>935</t>
  </si>
  <si>
    <t>05</t>
  </si>
  <si>
    <t>244</t>
  </si>
  <si>
    <t>08</t>
  </si>
  <si>
    <t>Участие в разработке и реализации региональной программы капитального ремонта общего имущества в многоквартирных домах</t>
  </si>
  <si>
    <t>09</t>
  </si>
  <si>
    <t>Содержание и  ремонт муниципального жилищного фонда</t>
  </si>
  <si>
    <t>12</t>
  </si>
  <si>
    <t>Осуществление муниципального жилищного контроля</t>
  </si>
  <si>
    <t>121,244</t>
  </si>
  <si>
    <t>13</t>
  </si>
  <si>
    <t>Рассмотрение обращений и заявлений граждан, индивидуальных предпринимателей и юридических лиц по вопросам соблюдения требований жилищного законодательства</t>
  </si>
  <si>
    <t>19</t>
  </si>
  <si>
    <t>Создание и обработка базы данных по начислению и оплате платежей за пользование жилым помещением (муниципальное задание МАУ «ВИРЦ»)</t>
  </si>
  <si>
    <t>Содержание и развитие коммунальной инфраструктуры</t>
  </si>
  <si>
    <t>03</t>
  </si>
  <si>
    <t>4</t>
  </si>
  <si>
    <t>Благоустройство и охрана окружающей среды</t>
  </si>
  <si>
    <t>Организация сбора, вывоза бытовых отходов, содержание мест санкционированного сбора твердых бытовых отходов (контейнеры, свалки), содержание улиц частного сектора, ручная уборка тротуаров, остановок, лестниц и т.д.</t>
  </si>
  <si>
    <t>Организация благоустройства и санитарного содержания, озеленения парков, скверов, санкционированного сбора твердых бытовых отходов, содержание дорог</t>
  </si>
  <si>
    <t>Организация содержания и благоустройства мест погребения (кладбищ)</t>
  </si>
  <si>
    <t>Организация наружного освещения</t>
  </si>
  <si>
    <t>Содержание сетей наружного освещения</t>
  </si>
  <si>
    <t>  Проведение городских мероприятий по санитарной очистке и благоустройству территории города.</t>
  </si>
  <si>
    <t>5</t>
  </si>
  <si>
    <t>Развитие транспортной системы (организация транспортного обслуживания населения, развитие дорожного хозяйства)</t>
  </si>
  <si>
    <t>Проектирование, капитальный ремонт, ремонт автомобильных дорог общего пользования муниципального значения и иных транспортных инженерных сооружений</t>
  </si>
  <si>
    <t>Проведение мероприятий по обеспечению безопасности дорожного движения в соответствии с действующим законодательством Российской Федерации</t>
  </si>
  <si>
    <t>6</t>
  </si>
  <si>
    <t>Создание условий для реализации муниципальной программы</t>
  </si>
  <si>
    <t>Управление жилищно-коммунального хозяйства, Администрации города Воткинска</t>
  </si>
  <si>
    <t>кассовое исполнение на конец отчетного периода</t>
  </si>
  <si>
    <t>кассовые расходы, %</t>
  </si>
  <si>
    <t>к плану на отчетный год</t>
  </si>
  <si>
    <t>к плану на отчетный период</t>
  </si>
  <si>
    <t>Наименование муниципальной программы, подпрограммы</t>
  </si>
  <si>
    <t>Источник финансирования</t>
  </si>
  <si>
    <t>в том числе:</t>
  </si>
  <si>
    <t>Оценка расходов согласно МП</t>
  </si>
  <si>
    <t>Фактические расходы на отчетную дату</t>
  </si>
  <si>
    <t>отношение фактических расходов  к оценке расходов, %</t>
  </si>
  <si>
    <t>Оценка расходов, тыс.руб.</t>
  </si>
  <si>
    <t>"Создание условий для реализации муниципальной программы"</t>
  </si>
  <si>
    <t>Наименование подпрограммы, основного мероприятия, мероприятия</t>
  </si>
  <si>
    <t>Срок выполнения плановый</t>
  </si>
  <si>
    <t>Срок выполнения фактический</t>
  </si>
  <si>
    <t>Ожидаемый непосредственный результат</t>
  </si>
  <si>
    <t>Достигнутый результат</t>
  </si>
  <si>
    <t>Проблемы, возникшие в ходе реализации мероприятия</t>
  </si>
  <si>
    <t>Реализация мероприятий в сфере теплоснабжения</t>
  </si>
  <si>
    <t>Реализация мероприятий в сфере водоснабжения</t>
  </si>
  <si>
    <t>7</t>
  </si>
  <si>
    <t>8</t>
  </si>
  <si>
    <t>9</t>
  </si>
  <si>
    <t>Реализация мероприятий в сфере электроснабжения</t>
  </si>
  <si>
    <t>Реализация мероприятий в сфере газоснабжения</t>
  </si>
  <si>
    <t>Безопасная эксплуатация объектов газоснабжения. Обеспечение бесперебойной подачи газа.</t>
  </si>
  <si>
    <t>Организация подготовки городского хозяйства к осенне-зимнему периоду</t>
  </si>
  <si>
    <t>Обеспечение безаварийной работы городского хозяйства в осенне-зимний период</t>
  </si>
  <si>
    <t>Включение объектов коммунальной инфраструктуры в перечень объектов капитального строительства Удмуртской Республики</t>
  </si>
  <si>
    <t xml:space="preserve">Выполнение функций заказчика по проектированию и строительству объектов коммунальной инфраструктуры </t>
  </si>
  <si>
    <t xml:space="preserve">Проектирование и (или) строительство объектов коммунальной инфраструктуры </t>
  </si>
  <si>
    <t>Формирование сети маршрутов регулярных перевозок автомобильным транспортом общего пользования на территории города Воткинск</t>
  </si>
  <si>
    <t>Согласование расписания движения автобусов по маршруту регулярных перевозок</t>
  </si>
  <si>
    <t>Согласованные расписания движения автобусов по маршрутам регулярных перевозок</t>
  </si>
  <si>
    <t>Осуществление контроля за соблюдением требований, установленных правовыми актами, регулирующими вопросы организации пассажирских перевозок</t>
  </si>
  <si>
    <t>Соблюдение расписания отправления (прибытия) транспортных средств по маршруту регулярных перевозок;                                                                  Соблюдение установленного маршрута регулярных перевозок;                                                                               Наличие лицензии на осуществление перевозки пассажиров автомобильным транспортом</t>
  </si>
  <si>
    <t>Мероприятия  направлены на обеспечение безопасности дорожного движения</t>
  </si>
  <si>
    <t>Осуществление муниципального контроля за обустройством автомобильных дорог общего пользования местного значения дорожными элементами (дорожными знаками, дорожными ограждениями, светофорами, остановочными пунктами, стоянками (парковками) транспортных средств, иными элементами обустройства автомобильных дорог).</t>
  </si>
  <si>
    <t>Обследование дорожных условий, в том числе на маршрутах регулярных пассажирских перевозок</t>
  </si>
  <si>
    <t xml:space="preserve">Выдача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t>
  </si>
  <si>
    <t>Оказание муниципальной услуги по заявлениям физических и юридических лиц</t>
  </si>
  <si>
    <t>Принятие решений о временном ограничении или прекращении движения транспортных средств по автомобильным дорогам местного значения.</t>
  </si>
  <si>
    <t>Принятие решений о временном ограничении или прекращении движения транспортных средств по автомобильным дорогам местного значения</t>
  </si>
  <si>
    <t>Организация и осуществление мероприятий по паспортизации автомобильных дорог местного значения, подготовке и оформлению документов для государственной регистрации прав собственности на автомобильные дороги местного значения, объекты дорожного хозяйства в границах города.</t>
  </si>
  <si>
    <t>Паспортизации автомобильных дорог местного значения, государственная регистрация прав собственности на автомобильные дороги местного значения, объекты дорожного хозяйства в границах города</t>
  </si>
  <si>
    <t>15</t>
  </si>
  <si>
    <t>Разработка перспективных, текущих планов по строительству, реконструкции, капитальному ремонту, ремонту и содержанию автомобильных дорог местного значения, транспортных инженерных сооружений в границах города, по развитию перспективных схем развития автомобильных дорог местного значения и объектов дорожного хозяйства</t>
  </si>
  <si>
    <t>Планирование деятельности по строительству, реконструкции, капитальному ремонту, ремонту и содержанию автомобильных дорог местного значения, транспортных инженерных сооружений в границах города, по развитию перспективных схем развития автомобильных дорог местного значения и объектов дорожного хозяйства. Принятие правовых актов</t>
  </si>
  <si>
    <t>Улучшение эстетического облика города и санитарного состояния территорий</t>
  </si>
  <si>
    <t>Улучшение эстетического облика  и санитарного состояния территорий</t>
  </si>
  <si>
    <t>Организация наружного освещения улиц</t>
  </si>
  <si>
    <t>Выдача разрешений на вырубку и опиловку деревьев и кустарников на территории муниципального образования.</t>
  </si>
  <si>
    <t>Выдача ордеров (разрешений) на производство земляных работ</t>
  </si>
  <si>
    <t>Оказание муниципальной услуги «Выдача ордеров (разрешений) на производство земляных работ»</t>
  </si>
  <si>
    <t>Контроль за соблюдением требований муниципальных правовых актов, принятых органами местного самоуправления города Воткинска в сфере благоустройства</t>
  </si>
  <si>
    <t>Осуществление муниципального лесного контроля в отношении лесных участков, находящихся в муниципальной собственности.</t>
  </si>
  <si>
    <t>Осуществление муниципального лесного контроля в отношении лесных участков, находящихся в муниципальной собственности</t>
  </si>
  <si>
    <t>Информирование и просвещение населения в сфере экологического состояния территории города и благоустройства</t>
  </si>
  <si>
    <t>Коды аналитической программной классификации</t>
  </si>
  <si>
    <t>№ п/п</t>
  </si>
  <si>
    <t>Наименование целевого показателя (индикатора)</t>
  </si>
  <si>
    <t>Единица измерения</t>
  </si>
  <si>
    <t>Значения целевого показателя (индикатора)</t>
  </si>
  <si>
    <t>Обоснование отклонений значений целевого показателя (индикатора) на конец отчетного периода</t>
  </si>
  <si>
    <t>«Территориальное развитие (градостроительство)»</t>
  </si>
  <si>
    <t>Износ инженерных теплосетей (магистральные сети)</t>
  </si>
  <si>
    <t>процентов</t>
  </si>
  <si>
    <t>Количество технологических нарушений на системах теплоснабжения</t>
  </si>
  <si>
    <t>единиц</t>
  </si>
  <si>
    <t>Износ сетей электроснабжения</t>
  </si>
  <si>
    <t>Количество технологических нарушений на системах электроснабжения</t>
  </si>
  <si>
    <t>Износ сетей холодного водоснабжения</t>
  </si>
  <si>
    <t>Количество технологических нарушений на системах холодного водоснабжения</t>
  </si>
  <si>
    <t>Износ сетей горячего водоснабжения</t>
  </si>
  <si>
    <t>Количество технологических нарушений на системах горячего водоснабжения</t>
  </si>
  <si>
    <t>Количество технологических нарушений на канализационных сетях</t>
  </si>
  <si>
    <t>10</t>
  </si>
  <si>
    <t>Износ сетей водоотведения (канализации)</t>
  </si>
  <si>
    <t>11</t>
  </si>
  <si>
    <t>Износ газовых сетей</t>
  </si>
  <si>
    <t>Доля протяженности автомобильных дорог общего пользования местного значения с усовершенствованным дорожным покрытием, в общей протяженности автомобильных дорог общего пользования местного значения, процентов</t>
  </si>
  <si>
    <t>км</t>
  </si>
  <si>
    <t>Капитальный ремонт и ремонт автомобильных дорог общего пользования местного значения</t>
  </si>
  <si>
    <t>км.</t>
  </si>
  <si>
    <t>шт.</t>
  </si>
  <si>
    <t>Количество участников конкурса «Мой красивый город».</t>
  </si>
  <si>
    <t>чел.</t>
  </si>
  <si>
    <t>Количество расселенных домов, признанных в установленном порядке аварийными</t>
  </si>
  <si>
    <t xml:space="preserve">единиц </t>
  </si>
  <si>
    <t>кв.м</t>
  </si>
  <si>
    <t>Реализация мер по переселению граждан из аварийного жилищного фонда (жилых помещений в многоквартирных домах, признанных в установленном порядке аварийными и подлежащими сносу или реконструкции в связи с физическим износом в процессе их эксплуатации)</t>
  </si>
  <si>
    <t>Формирование перечня многоквартирных домов, признанных аварийными и подлежащими сносу или реконструкции в связи с физическим износом в процессе эксплуатации</t>
  </si>
  <si>
    <t>Формирование заявок на включение в региональную адресную программу на переселение граждан из аварийного жилищного фонда многоквартирных домов, признанных в установленном порядке аварийными и подлежащими сносу или реконструкции в связи с физическим износом в процессе эксплуатации</t>
  </si>
  <si>
    <t>Строительство и приобретение жилья для переселения граждан из аварийного жилищного фонда</t>
  </si>
  <si>
    <t>Переселение граждан из аварийного жилищного фонда (оформление документов о государственной регистрации права собственности или заключение договоров социального найма)</t>
  </si>
  <si>
    <t>Форма №5</t>
  </si>
  <si>
    <t>Форма №3</t>
  </si>
  <si>
    <t>УТВЕРЖДАЮ</t>
  </si>
  <si>
    <t xml:space="preserve">Обеспечение деятельности Управления (хозяйственное, материально-техническое) </t>
  </si>
  <si>
    <t xml:space="preserve">Ведение бюджетного учета </t>
  </si>
  <si>
    <t>Единые методологические принципы организации и ведения бюджетного учета устанавливаются Минфином России. Объектами бюджетного учета являются финансовые и нефинансовые активы публично-правовых образований, их обязательства и хозяйственные операции, изменяющие указанные активы и обязательства.</t>
  </si>
  <si>
    <t xml:space="preserve">Исполнение бюджетной сметы </t>
  </si>
  <si>
    <t>Бюджетная смета соответствует доведенным до Управления  лимитам бюджетных обязательств на принятие и (или) исполнение бюджетных обязательств по обеспечению выполнения функций Управления.</t>
  </si>
  <si>
    <t>Просроченная кредиторская задолженность по расчетам с поставщиками и подрядчиками (отношение общего объема просроченной кредиторской задолженности по расчетам с поставщиками и подрядчиками по состоянию на 1 января года, следующего за отчетным к кассовому исполнению расходов в отчетном финансовом году).</t>
  </si>
  <si>
    <t>0740162350</t>
  </si>
  <si>
    <t>0740262310</t>
  </si>
  <si>
    <t>0740362330</t>
  </si>
  <si>
    <t>0740462300</t>
  </si>
  <si>
    <t>0740562340</t>
  </si>
  <si>
    <t>Осуществление отдельных государственных полномочий УР по отлову и содержанию безнадзорных животных</t>
  </si>
  <si>
    <t>0760160030</t>
  </si>
  <si>
    <t>Переданные государственные полномочия в рамках реализации закона УР №50-РЗ от 01.10.2012 года.</t>
  </si>
  <si>
    <t>Относительное отклонение факта от плана</t>
  </si>
  <si>
    <t>Форма №4</t>
  </si>
  <si>
    <t>да</t>
  </si>
  <si>
    <t>Территориальное развитие (градостроительство)</t>
  </si>
  <si>
    <t>Администрация г. Воткинска</t>
  </si>
  <si>
    <t>Управление архитектуры и градостроительства</t>
  </si>
  <si>
    <t xml:space="preserve">Выдача разрешения на строительство объекта капитального строительства либо мотивированный отказ в выдаче разрешения  на строительство </t>
  </si>
  <si>
    <t>Наличие в городском округе утвержденного генерального плана городского округа</t>
  </si>
  <si>
    <t>да/нет</t>
  </si>
  <si>
    <t>Доля площади территории города, на которую подготовлены проекты планировки, проекты межевания территории, в общей площади территории города</t>
  </si>
  <si>
    <t>%</t>
  </si>
  <si>
    <t>Общая площадь жилых помещений, приходящаяся в среднем на одного жителя, всего</t>
  </si>
  <si>
    <t>кв. м</t>
  </si>
  <si>
    <t>Площадь земельных участков, предоставленных для объектов жилищного строительства, в отношении которых с даты принятия решения о предоставлении земельного участка или подписания протокола о результатах торгов (конкурсов, аукционов) не было получено разрешение на ввод в эксплуатацию в течение 3 лет</t>
  </si>
  <si>
    <t>Площадь земельных участков, предоставленных для объектов капитального строительства (за исключением объектов жилищного строительства), в отношении которых с даты принятия решения о предоставлении земельного участка или подписания протокола о результатах торгов (конкурсов, аукционов) не было получено разрешение на ввод в эксплуатацию в течение 5 лет</t>
  </si>
  <si>
    <t>0740962320</t>
  </si>
  <si>
    <t>0741162360</t>
  </si>
  <si>
    <t>414</t>
  </si>
  <si>
    <t>Управление капитального строительства</t>
  </si>
  <si>
    <t>Доля организации коммунального комплекса, осуществляющих производство товаров, оказание услуг по водо-, тепло-, газо- и электроснабжению, водоотведению, очистке сточных вод, утилизации (захоронению) твердых бытовых отходов и использующих объекты коммунальной инфраструктуры на праве частной собственности, по договору аренды или концессии, участие субъекта Российской Федерации и (или) городского округа (муниципального района) в уставном капитале которых составляет не более 25 процентов, в общем числе организаций коммунального комплекса, осуществляющих свою деятельность на территории городского округа (муниципального района), процентов.</t>
  </si>
  <si>
    <t>Темп роста к уровню прошлого года, % (гр.8/гр.6*100)</t>
  </si>
  <si>
    <t>0740162370</t>
  </si>
  <si>
    <t>0740162390</t>
  </si>
  <si>
    <t>0740662800</t>
  </si>
  <si>
    <t>Оказание ритуальных услуг</t>
  </si>
  <si>
    <t>Всего (1+2+3)</t>
  </si>
  <si>
    <t>1) бюджет муниципального образования</t>
  </si>
  <si>
    <t>собственные средства бюджета муниципального образования</t>
  </si>
  <si>
    <t>средства бюджета Российской федерации</t>
  </si>
  <si>
    <t>2) средства бюджетовдругих уровней бюджетной системы Российской Федерации, планируемые к привлечению</t>
  </si>
  <si>
    <t>3) иные источники</t>
  </si>
  <si>
    <t>Количество капитально отремонтированных многоквартирных домов</t>
  </si>
  <si>
    <t>Представление интересов собственника муниципальных помещений на общих собраниях собственников помещений в многоквартирных домах</t>
  </si>
  <si>
    <t>Проведение конкурса по отбору управляющей организации для управления многоквартирным домом, в соответствии с постановлением Правительства Российской Федерации от 6 февраля 2006 г. №75 «О порядке проведения органами местного самоуправления открытого конкурса»</t>
  </si>
  <si>
    <t>Проведение конкурса по отбору управляющей организации для управления многоквартирным домом. Отбор управляющей организации для управления многоквартирным домом</t>
  </si>
  <si>
    <t>Заключения договора управления многоквартирным домом с управляющей организацией, выбранной по результатам конкурса</t>
  </si>
  <si>
    <t>Реализация мер по переселению граждан из аварийного жилищного фонда. Улучшение жилищных условий граждан.</t>
  </si>
  <si>
    <t>Формирование перечня многоквартирных домов, признанных в установленном порядке аварийными и подлежащими сносу или реконструкции в связи с физическим износом в процессе эксплуатации</t>
  </si>
  <si>
    <t>Формирование заявок на включение в региональную адресную программу на переселение граждан из аварийного жилищного фонда многоквартирных домов, признанных аварийными и подлежащими сносу или реконструкции</t>
  </si>
  <si>
    <t>Принятие решения о формировании фонда капитального ремонта в отношении многоквартирного дома на счете регионального оператора в случае, если собственники помещений в многоквартирном доме в установленный срок не выбрали способ формирования фонда капитального ремонта или выбранный ими способ не был реализован</t>
  </si>
  <si>
    <t>Принятие решения о формировании фонда капитального ремонта в отношении многоквартирного дома на счете регионального оператора</t>
  </si>
  <si>
    <t>Организация проведения капитального ремонта общего имущества в многоквартирных домах в Удмуртской Республике</t>
  </si>
  <si>
    <t>Рассмотрение обращений и заявлений граждан, индивидуальных предпринимателей и юридических лиц по вопросам соблюдения требований жилищного законодательства, принятие мер реагирования</t>
  </si>
  <si>
    <t>14</t>
  </si>
  <si>
    <t>Уменьшение количества ДТП с сопутствующими условиями. Уменьшение социальной напряженности населения города</t>
  </si>
  <si>
    <t xml:space="preserve">Протяженность сетей уличного освещения </t>
  </si>
  <si>
    <t>Предоставление информации о порядке предоставлении жилищно-коммунальных услуг</t>
  </si>
  <si>
    <t>Обеспечение доходов бюджета от использования имущества, находящегося в муниципальной собственности</t>
  </si>
  <si>
    <t>"Содержание и развитие коммунальной инфраструктуры"</t>
  </si>
  <si>
    <t>Управление муниципального имущества и земельных ресурсов, Управление жилищно-коммунального хозяйства</t>
  </si>
  <si>
    <t>Управление жилищно-коммунального хозяйства, Управление муниципального имущества и земельных ресурсов</t>
  </si>
  <si>
    <t xml:space="preserve">Доля многоквартирных домов, в которых собственники выбрали и реализуют один из способов управления многоквартирными домами, в общем числе многоквартирных домов, в которых собственники помещений должны выбрать способ управления указанными домами </t>
  </si>
  <si>
    <t>Форма №6</t>
  </si>
  <si>
    <t>Вид правового акта</t>
  </si>
  <si>
    <t>Дата принятия</t>
  </si>
  <si>
    <t>Номер</t>
  </si>
  <si>
    <t>Суть изменений (краткое изложение)</t>
  </si>
  <si>
    <t>Постановление Администрации города Воткинска</t>
  </si>
  <si>
    <t>А.А. Гредягин</t>
  </si>
  <si>
    <t>0740660180</t>
  </si>
  <si>
    <t>07406S8810</t>
  </si>
  <si>
    <t>Улучшение качества жизни населения</t>
  </si>
  <si>
    <t>Контроль за соблюдением требований муниципальных правовых актов, принятых органами местного самоуправления города в сфере благоустройства</t>
  </si>
  <si>
    <t>Охрана атмосферного воздуха                                                 Охрана водных ресурсов                                                                Охрана земельных ресурсов                   Информирование и просвещение населения в сфере экологического состояния территории города и благоустройства</t>
  </si>
  <si>
    <t>Установка, ремонт, капитальный ремонт остановочных пунктов в границах города на автомобильных дорогах местного значения</t>
  </si>
  <si>
    <t>Приведение остановочных пунктов в нормативное состояние, улучшение эстетического облика города</t>
  </si>
  <si>
    <t>072F367483</t>
  </si>
  <si>
    <t>072F367484</t>
  </si>
  <si>
    <t>Выполнение мероприятий реестра наказов избирателей и реализация проектов инициативного бюджетирования</t>
  </si>
  <si>
    <t>0740608810</t>
  </si>
  <si>
    <t>Ответсвенный исполнитель: Управление жилищно-коммунального хозяйства Администрации города Воткинска</t>
  </si>
  <si>
    <t>средства бюджета Российской Федерации</t>
  </si>
  <si>
    <t>средства бюджета  Удмуртской Республики</t>
  </si>
  <si>
    <t>2) средства бюджето других уровней бюджетной системы Российской Федерации, планируемые к привлечению</t>
  </si>
  <si>
    <t>Внесение изменений в Правила землепользования и застройки муниципального образования "Город Воткинск"</t>
  </si>
  <si>
    <t>0710208320</t>
  </si>
  <si>
    <t>07102S8320</t>
  </si>
  <si>
    <t>Оказание муниципальной услуги "Выдача разрешений на установку и эксплуатацию рекламных конструкций на территории муниципального образования"</t>
  </si>
  <si>
    <t>Строительство и (или) рекострукция объектов транспортной инфраструктуры для реализации инвестиционных проектов</t>
  </si>
  <si>
    <t>0750104650</t>
  </si>
  <si>
    <t>07501S4650</t>
  </si>
  <si>
    <t>07501S8000</t>
  </si>
  <si>
    <t>0750262510</t>
  </si>
  <si>
    <t>0750662530</t>
  </si>
  <si>
    <t>07506S4650</t>
  </si>
  <si>
    <t>0750761900</t>
  </si>
  <si>
    <t>0751362540</t>
  </si>
  <si>
    <t>0720362110</t>
  </si>
  <si>
    <t>0720462120</t>
  </si>
  <si>
    <t>0720862130</t>
  </si>
  <si>
    <t>0721162140</t>
  </si>
  <si>
    <t>0720706200</t>
  </si>
  <si>
    <t>0730662230</t>
  </si>
  <si>
    <t>0730701440</t>
  </si>
  <si>
    <t>07307S1440</t>
  </si>
  <si>
    <t xml:space="preserve">Управление жилищно-коммунального хозяйства </t>
  </si>
  <si>
    <t>Строительство и (или) реконструкция объектов коммунальной инфраструктуры для реализации инвестиционных проектов</t>
  </si>
  <si>
    <t>0731208000</t>
  </si>
  <si>
    <t>07312S8000</t>
  </si>
  <si>
    <t>073G55430</t>
  </si>
  <si>
    <t>0741405400</t>
  </si>
  <si>
    <t>0741562330</t>
  </si>
  <si>
    <t>121,129,244</t>
  </si>
  <si>
    <t>средства  бюджета Удмуртской Республики</t>
  </si>
  <si>
    <t>Формирование комфортной и безопасной для проживания городской среды, создание условий для развития жилищного строительства, инвестиционной привлекательности территорий города.</t>
  </si>
  <si>
    <t>Подготовка проекта изменений в Правила землепользования и застройки муниципального образования "Город Воткинск"</t>
  </si>
  <si>
    <t>Выдача разрешения на установку и эксплуатацию рекламных конструкций либо мотивированный отказ в выдаче разрешения</t>
  </si>
  <si>
    <t xml:space="preserve">Выдача разрешения на установку и эксплуатацию рекламных конструкций </t>
  </si>
  <si>
    <t>Внесение изменений в Схему размещения рекламных конструкций на территории муниципального образования "Город Воткинск"</t>
  </si>
  <si>
    <t>Оказание муниципальной услуги «Предоставление разрешения на строительство»</t>
  </si>
  <si>
    <t>Оказание муниципальной услуги «Предоставление разрешения на ввод объекта в эксплуатацию»</t>
  </si>
  <si>
    <t>Выдача  разрешения на ввод в эксплуатацию объектов капитального строительства либо мотивированный отказ в выдаче разрешения на ввод</t>
  </si>
  <si>
    <t>Оказание муниципальной услуги «Предоставление  градостроительного плана земельного участка»</t>
  </si>
  <si>
    <t>Выдача градостроительного плана земельного участка либо мотивированный отказ в предоставлении градостроительного плана</t>
  </si>
  <si>
    <t>Оказание муниципальной услуги «Предоставление разрешения на условно разрешенный вид использования земельного участка»</t>
  </si>
  <si>
    <t>Предоставление разрешения на условно разрешенный вид использования земельного участка либо мотивированный отказ в предоставлении разрешения</t>
  </si>
  <si>
    <t>Оказание муниципальной услуги «Предоставление разрешения на отклонение от предельных параметров разрешенного строительства"</t>
  </si>
  <si>
    <t>Предоставление разрешения на отклонение от предельных параметров разрешенного строительства либо мотивированный отказ в педоставлении разрешения</t>
  </si>
  <si>
    <t>Оказание муниципальной услуги "Прием документов необходимых для согласования перевода жилого помещения в нежилое или нежилого помещения в жилое, а также выдача соответствующих решений о переводе или об отказе в переводе"</t>
  </si>
  <si>
    <t>Согласование перевода жилого помещения в нежилое помещение или нежилого помещения в жилое либо мотивированный отказ в переводе</t>
  </si>
  <si>
    <t>Доля протяженности автомобильных дорог общего пользования местного значения, не отвечающих нормативным требованиям, в общей прояженности  автомобильных дорог общего пользования местного значения, процентов</t>
  </si>
  <si>
    <t>Организация управления многоквартирными домами, находящимся на территории "Город Воткинск"</t>
  </si>
  <si>
    <t>Реализация мероприятий по капитальному ремонту жилищного фонда муниципального образования "Город Воткинск"</t>
  </si>
  <si>
    <t>Оплата взносов за капитальный ремонт общего имущества МКД за муниципальный жилищный фонд</t>
  </si>
  <si>
    <t>Капитальный ремонт муниципального жилищного фонда (обеспечение платежей)</t>
  </si>
  <si>
    <t>Реализация комплекса мер, направленных на подготовку жилищного хозяйства к отопительному периоду</t>
  </si>
  <si>
    <t>Реализация мер, предусмотренных планом мероприятий по подготовке городского хозяйства к осенне-зимнему периоду</t>
  </si>
  <si>
    <t>Оказание услуг по начислению, перерасчету платы за наем, ведение и сопровождение базы данных муниципального жилищного фонда</t>
  </si>
  <si>
    <t>Проведение аварийно-восстановительных работ на сетях, находящихся в муниципальной собственности</t>
  </si>
  <si>
    <t>Ликвидация аварий на инженерных коммуникациях находящихся в муниципальной собственности, но не переданных на обслуживание ресурсоснабжающим организациям</t>
  </si>
  <si>
    <t>Организация сбора, вывоза бытовых отходов, содержание мест санкционированного сбора твердых бытовых отходов (контейнеры, туалет, свалки)</t>
  </si>
  <si>
    <t>Приведение освещенности улиц к требованиям ГОСТ          Обеспечение надежности существующего наружного освещения</t>
  </si>
  <si>
    <t>Мероприятия по охране окружающей среды</t>
  </si>
  <si>
    <t>Информирование и просвещение населения в сфере экологического состояния и благоустройства территории  города</t>
  </si>
  <si>
    <t xml:space="preserve"> Управление жилищно-коммунального хозяйства, Управление капитального строительства</t>
  </si>
  <si>
    <t>Зам. главы  Администрации города Воткинска по архитектуре, строительству, жилищно-коммунального хозяйства и транспорту</t>
  </si>
  <si>
    <t>техническое обслуживание и содержание сетей осуществляется в рамках заключенных контрактов. В рамках программы по энергосбережению осуществляются мероприятия по замене опор и проводов.</t>
  </si>
  <si>
    <t>вывод транзитного транспорта из города Воткинска позволит улучшить экологическую обстановку в городе и  снизить транспортный поток по городским дорогам, что в конечном итоге приведет к сохранению их дорожного покрытия; вывоз с  промышленных предприятий крупногабаритной и тяжелой продукции, минуя жилую зону города, будет способствовать открытию новых и расширению действующих производств.</t>
  </si>
  <si>
    <t>412</t>
  </si>
  <si>
    <t>0730762240</t>
  </si>
  <si>
    <t>Внесение изменений в генеральный план города</t>
  </si>
  <si>
    <t>Администрацией города Воткинска  заключен муниципальный контракт с ООО "ГК-групп" на разработку проекта внесения изменений в Генеральный план городского округа "Город Воткинск" и проекта внесения изменений в Правила землепользования и застройки муниципального образования "Город Воткинск". В настоящее время подрядчиком выполняются работы по внесению изменений в Правила землепользования и застройки.</t>
  </si>
  <si>
    <t>Мероприятия по определению координат характерных точек границ территориальных зон, зон с особыми условиями использования территорий муниципального образования "Город Воткинск"</t>
  </si>
  <si>
    <t>Обеспечение органов государственной власти, органов местного самоуправления, физических и юридических лиц достоверными сведениями, необходимыми для осуществления градостроительной,  инвестиционной и иной хозяйственной деятельности</t>
  </si>
  <si>
    <t>Мероприятия по определению координат  выполняются в рамках  заключенного муниципального контракта с ООО "ГК-групп" на разработку проекта внесения изменений в Генеральный план городского округа "Город Воткинск" и проекта внесения изменений в Правила землепользования и застройки муниципального образования "Город Воткинск".</t>
  </si>
  <si>
    <t>Подготовка  документации по планировке территорий (проект планировки, проекта межевания).</t>
  </si>
  <si>
    <t>Повышение качества документации территориального планирования, создание условий для инвестиционной привлекательности территории города, успешной реализации инвестиционных проектов</t>
  </si>
  <si>
    <t>Создание и ведение информационной системы обеспечения градостроительной деятельности в муниципальном образовании «Город Воткинск»</t>
  </si>
  <si>
    <t>Создание информационной системы обеспечения градостроительной деятельности в муниципальном образовании «Город Воткинск»</t>
  </si>
  <si>
    <t>В соответствии с распоряжением Правительства УР от 20.06.2019 № 717-р "О государственной информационной системе Удмуртской Республики "Государственная информационная система обеспечения градостроительной деятельности в Удмуртской Республике" органы местного самоуправления определены участниками ГИСОГД УР. Подключение пользователей к Единой защищенной сети передачи данных государственных органов Удмуртской Республики  (ЕЗСПД УР) завершено. В настоящее время проводится работа по наполнению системы информацией.</t>
  </si>
  <si>
    <t>Предоставление сведений из информационной системы обеспечения градостроительной деятельности в муниципальном образовании «Город Воткинск»</t>
  </si>
  <si>
    <t>Демонтаж рекламных конструкций</t>
  </si>
  <si>
    <t>Формирование комфортной городской среды</t>
  </si>
  <si>
    <t>Общая площадь жилых помещений, приходящаяся в среднем на одного жителя, введенная в действие за один год</t>
  </si>
  <si>
    <t>Объем ввода жилья в эксплуатацию, кв. м. общей площади жилья</t>
  </si>
  <si>
    <t>Количество уведомлений о планируемых сторительстве или реконструкции и об окончании строительства или реконструкции объектов индивидуального жилищного строительства или садовых участках, расположенных на территории городского округа</t>
  </si>
  <si>
    <t>Содержание автомобильных дорог общего пользования, мостов и инных транспортных сооружений</t>
  </si>
  <si>
    <t>247</t>
  </si>
  <si>
    <t>Мероприятия в бласти коммунального хозяйства - в сфере газоснабжения</t>
  </si>
  <si>
    <t>Федеральный  проект "Чистая вода"</t>
  </si>
  <si>
    <t>0730600830</t>
  </si>
  <si>
    <t>0750108000</t>
  </si>
  <si>
    <t xml:space="preserve">Содержание автомобильных дорог общего пользования, мостов и инных транспортных инженерных сооружений. </t>
  </si>
  <si>
    <t>075136254Б</t>
  </si>
  <si>
    <t>0710362000</t>
  </si>
  <si>
    <t>Содержание свободных жилых помещений, находящихся в муниципальной собственности</t>
  </si>
  <si>
    <t>Оплата за отопление, содержание и текущий ремонт мест общего пользования ( обеспечение платежей за свободные жилые помещения)</t>
  </si>
  <si>
    <t>Учет, управление муниципальным жилищным фондом, заключение договоров социального найма, приватизация</t>
  </si>
  <si>
    <t>Оформление договоров приватизации, социального найма, ведение реестра муниципальных жилых помещений</t>
  </si>
  <si>
    <t>Формирование и оформление документов для регистрации права муниципальной собственности на жилые помещения, формирование статистического отчета по жилищному фонду.</t>
  </si>
  <si>
    <t>Обследование жилых помещений, изготовление технической документации, регистрация права муниципальной собственности на жилые помещения</t>
  </si>
  <si>
    <t>Реализация мероприятий в сфере водоотведения</t>
  </si>
  <si>
    <t>Количество работающих светоточек на улично-дорожной сети в общем количестве установленных светоточек.</t>
  </si>
  <si>
    <t>Площадь жилых помещений в домах, расселенных в связи с признанием их в установленном порядке ветхими и аварийными до  1 января 2017 года</t>
  </si>
  <si>
    <t>0720262109</t>
  </si>
  <si>
    <t>0730762260</t>
  </si>
  <si>
    <t>0731000820</t>
  </si>
  <si>
    <t>0731262250</t>
  </si>
  <si>
    <t>0750604650</t>
  </si>
  <si>
    <t>0750762550</t>
  </si>
  <si>
    <t>Сводная бюджетная роспись на 01.01.2022г.</t>
  </si>
  <si>
    <t>075R153930</t>
  </si>
  <si>
    <t>0740162399</t>
  </si>
  <si>
    <t>074010086S</t>
  </si>
  <si>
    <t>0740668810</t>
  </si>
  <si>
    <t>0740662810</t>
  </si>
  <si>
    <t>0740962800</t>
  </si>
  <si>
    <t>0740960180</t>
  </si>
  <si>
    <t>07414S0820</t>
  </si>
  <si>
    <t>0731208200</t>
  </si>
  <si>
    <t>0750162520</t>
  </si>
  <si>
    <t>0750262519</t>
  </si>
  <si>
    <t>0750600310</t>
  </si>
  <si>
    <t>075065784F</t>
  </si>
  <si>
    <t>0740600310</t>
  </si>
  <si>
    <t>0740160860</t>
  </si>
  <si>
    <t>Сводная бюджетная роспись на 01.01.2023г.</t>
  </si>
  <si>
    <t xml:space="preserve">  Отчет о расходах на реализацию  муниципальной программы за счет всех источников финансирования по состоянию на 01.01.2023</t>
  </si>
  <si>
    <t xml:space="preserve"> Отчет об использовании бюджетных ассигнований бюджета муниципального образования"Город Воткинск" на реализацию муниципальной программы по состоянию на 01.01.2023</t>
  </si>
  <si>
    <t>Наименование муниципальной программы: Содержание   и развитие городского хозяйства» на 2020-2025 годы</t>
  </si>
  <si>
    <t>Наименование муниципальной программы: Содержание и развитие городского хозяйства на 2020-2025 годы</t>
  </si>
  <si>
    <t>"__________" __________________     2023г.</t>
  </si>
  <si>
    <t>по состоянию на 01.01.2023</t>
  </si>
  <si>
    <t>Отчет о реализации муниципальной программы   "Содержание   и развитие городского хозяйства» на 2020-2025 годы"</t>
  </si>
  <si>
    <t>Отчет о выполнении сводных показателей муниципальных заданий на оказание муниципальных услуг (выполнение работ) муниципальными учреждениями муниципального образования "Город Воткинск" по муниципальной программе по состоянию на 01.01.2023</t>
  </si>
  <si>
    <t>Наименование муниципальной программы: Содержание   и развитие городского хозяйства на 2020-2025 годы</t>
  </si>
  <si>
    <t>в 2022 году муниципальное задание не предусмотрено</t>
  </si>
  <si>
    <t xml:space="preserve"> «Территориальное развитие (градостроительство)»</t>
  </si>
  <si>
    <t>2022 год</t>
  </si>
  <si>
    <t>Подготовка  документации по планировке территорий (проекта планировки, проекта межевания).</t>
  </si>
  <si>
    <t>Подготовка  документации по планировке территорий (проекта планировки, проекта межевания) расположенной в планировочной районе "Плодопитомник" города Воткинска, ограниченной с восточной стороны-земельным участком 18:27:070002:59 (вид разрешенного использования: для иных видов сельскохозяйственных угодий, с северной стороны-существующей застройкой по улицам Плодоягодная, Тихая, Уральская, зоной рекреационных и природных территорий, с западной стороны-ручьем Абрамовка и границей муниципального образования городской округ Город Воткинск, с южной стороны-автодорогой Воткинск-Верхняя Талица муниципального образования "Город Воткинск" Удмуртской Республики</t>
  </si>
  <si>
    <t>Оказание муниципальной услуги "Выдача уведомлений о соответствии (не соответствии) указанных в уведомлении о планируемом строительстве или реконструкции объекта индивидуального жилищного строительства или садового дома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t>
  </si>
  <si>
    <t>Выдача уведомления о соответствии (не соответствии) указанных в уведомлении о планируемом строительстве или реконструкции объекта индивидуального жилищного строительства или садового дома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либо мотивированный отказ в выдаче уведомления</t>
  </si>
  <si>
    <t>Проведение торгов на право заключения договора на установку и эксплуатацию  рекламных конструкций на территории муниципального образования</t>
  </si>
  <si>
    <t>Оказание муниципальной услуги "Выдача документа, подтверждающего принятие решения о согласовании или об отказе в согласовании  переустройства и (или) перепланировки помещения в многоквартирном доме в соответствии с условиями и порядком переустройства и перепланировки помещений в многоквартирном доме"</t>
  </si>
  <si>
    <t>Согласование перепланировки и (или) переустройства помещения в многоквартирном доме либо мотивированный отказ в согласовании</t>
  </si>
  <si>
    <t>Оказание муниципальной услуги "Присвоение, изменение и аннулирование адресов"</t>
  </si>
  <si>
    <t>Присвоение адреса  либо мотивированный отказ в присвоении адреса</t>
  </si>
  <si>
    <t>117</t>
  </si>
  <si>
    <t>Реализация мероприятий по переселению граждан из аварийного жилищного фонда (оформление документов о государственной регистрации права собственности или заключение договоров социального найма, снос домов, составление актов обследования земельных участков после сноса домов)</t>
  </si>
  <si>
    <t>Информирование Фонда капитального ремонта о домах, признанных аварийными и подлежащими сносу; о домах, введенных в эксплуатацию, для включения их в Региональную программу;  предоставление актуальной информации о состоянии МКД, включенных  в программу. Оказание содействия Минстрою УР в сборе информации о необходимости внесения изменений в Региональную программу. На регулярной основе оказываются устные консультации собственникам жилых помещений в МКД о проведении капитального ремонта, начислениях за капитальный ремонт и др.</t>
  </si>
  <si>
    <t>Применение мер по результатам выявленных нарушений для привлечения виновных к административной ответственности</t>
  </si>
  <si>
    <t>Ликвидация аварий на инженерных коммуникациях, находящихся в муниципальной собственности, но не переданных на обслуживание ресурсоснабжающим организациям</t>
  </si>
  <si>
    <t xml:space="preserve"> Управление жилищно-коммунального хозяйства, Управление муниципального имущества и земельных ресурсов</t>
  </si>
  <si>
    <t>Капитальный ремонт газопроводов и редуцирующих устройств, находящихся в муниципальной собственности</t>
  </si>
  <si>
    <t>недостаточное финансирование, отсутствие потенциальных подрядчиков</t>
  </si>
  <si>
    <t>Регулярно проводится обследование дорог и технических средст организации дорожного движения. Выявленные в ходе рейдовых мероприятий недостатки устраняются в рамках исполнения муниципальных контрактов.</t>
  </si>
  <si>
    <t>Ведение бюджетного учета в соответствии с требованиями бюджетного законодательства</t>
  </si>
  <si>
    <t>Просроченной кредиторской задолженности не допущено</t>
  </si>
  <si>
    <t>Увеличение показателя происходит по причине ветхости сетей. Стабилизация показателя ожидается в результате реализации инвестиционной программы.</t>
  </si>
  <si>
    <t>Увеличение показателя происходит по причине ветхости сетей. Стабилизация показателя ожидается в результате реализации мероприятий инвестиционной программы</t>
  </si>
  <si>
    <t>Количество созданных мест (площадок) накопления твердых коммунальных отходов для размещения контейнеров, бункеров</t>
  </si>
  <si>
    <t>проводятся мероприятия по ремонту автомобильных дорог, мероприятия по усовершенствованию дорожного покрытия не проводилмсь</t>
  </si>
  <si>
    <t>Показатель снижается за счет проведения капитального ремонта дорог в рамках НП "БКД"и за счет средств бюджета УР</t>
  </si>
  <si>
    <t>Доля населения, проживающего в населенных пунктах, не имеющих регулярного автобусного и (или) железнодорожного сообщения с административным центром городского округа (муниципального района), в общей численности населения городского округа (муниципального района).</t>
  </si>
  <si>
    <t>В МО "Город Воткинск" 100% населения имеет регулярное автобусное сообщение</t>
  </si>
  <si>
    <t xml:space="preserve"> Отчет о выполнении основных мероприятий муниципальной программы  по состоянию на 01.01.2023</t>
  </si>
  <si>
    <t>Наименование муниципальной программы: Содержание   и развитие городского хозяйства  на 2020-2025 годы</t>
  </si>
  <si>
    <t>Отчет о достигнутых значениях целевых показателей (индикаторов) муниципальной программы по состоянию на 01.01.2023</t>
  </si>
  <si>
    <t>факт на начало отчетного периода (за прошлый год  2021 год )</t>
  </si>
  <si>
    <t>план на конец отчетного (текущего) года  2022 год</t>
  </si>
  <si>
    <t>факт на конец отчетного периода  2022</t>
  </si>
  <si>
    <t xml:space="preserve">Произведено расходов на оплату взносов на капитальный ремонт муниципальных жилых помещений  (с учетом расходов на обслуживание спец счетов)  2727,9 тыс.руб. </t>
  </si>
  <si>
    <t xml:space="preserve">Информация об изменении размера платы граждан за жилищно-коммунальные услуги с 01.07.2022 и с 01.12.2022, с 01.01.2023  на официальном сайте МО "Город Воткинск", информация об  изменение платы за наем с 01.01.2023 размещена в расчетных листах  за декабрь 2022 г.,  в ГИС ЖКХ </t>
  </si>
  <si>
    <t xml:space="preserve">Ведение базы по лицевым счетам муниципального жилищного фонда на 31.12.2022 - 680 л/сч.осуществляется по результатам торгов МУП "Водоканал". Начислено платы за наем 3963,82 тыс.руб., оплачено нанимателями за 2022 год  4224,11 тыс.руб. </t>
  </si>
  <si>
    <t>Из списка управляющих организаций исключены МУП "Коммунсервис" в связи с банкротством, ООО "ВСК" - по заявлению.  Договоры временного управления прекращены, организовано проведение открытых конкурсов по выбору управляющих организаций.</t>
  </si>
  <si>
    <r>
      <rPr>
        <sz val="8"/>
        <rFont val="Times New Roman"/>
        <family val="1"/>
        <charset val="204"/>
      </rPr>
      <t>Проведены торги по приобретению жилого помещения для переселения нанимателей из аварийного дома по адресу: ул. Цеховая,  д.2</t>
    </r>
    <r>
      <rPr>
        <sz val="8"/>
        <color rgb="FFFF0000"/>
        <rFont val="Times New Roman"/>
        <family val="1"/>
        <charset val="204"/>
      </rPr>
      <t xml:space="preserve">
</t>
    </r>
  </si>
  <si>
    <t>Региональной адресной программой по переселению граждан из аварийного жилищного фонда в Удмуртской Республике на 2019-2025 годы мероприятия по переселению аварийных домов г.Воткинска, признанных аварийными до 2017 года, реализованы. По поручению Президента Российской Федерации расселен дом № 2 по ул. Цеховой.</t>
  </si>
  <si>
    <t xml:space="preserve">Заявка в 2022 году не формировалась, идет завершение этапов реализации программы другими муниципальными образованиями в части аварийных домов, признанных таковыми до 2017 года..  </t>
  </si>
  <si>
    <t xml:space="preserve"> В связи с переселением граждан из аварийного дома по адресу ул.Цеховая, д.2 с собственниками жилых помещений заключено 9 договоров выкупа на сумму 15 219,4 тыс. руб. Переселено 10 чел. из 8 жилых помещения (436,3 кв.м.)
</t>
  </si>
  <si>
    <t xml:space="preserve">В рамках переданных полномочий в соответствии с Законом УР от 30.06.2014 № 40-РЗ за 2022 год было проведено 49 внеплановых проверок в отношении юридических лиц и граждан в соответствии с положениями Федерального закона от 26.12.2008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Федерального закона от 31.07.2020 № 248-ФЗ «О государственном контроле (надзоре) и муниципальном контроле в Российской Федерации». По результатам проведенных проверок выявлено 20 нарушений обязательных требований, установленных правовыми актами. Выдано 4 предписания об устранении выявленных нарушений, составлено 2 протокола об административных правонарушениях,объявлено 27 предостережений..
В надзорные органы направлены копии материалов 13 проверок. В рамках профилактических мероприятий по предотвращению нарушений обязательных требований. 
</t>
  </si>
  <si>
    <t>В рамках выполнения полномочий по организации управления многоквартирными домами, находящимися  на территории МО "Город Воткинск", в 2022 году подготовлена конкурсная документация, размещено на официальном сайте 39 извещений о проведении открытых конкурсов по выбору управляющих организаций для 96 многоквартирных домов. По 22 извещениям в отношении 54-х многоквартирных домов конкурсная процедура завершена в 2022 году, конкурсы признаны несостоявшимися в связи с отсутствием заявок. Прием заявок продолжится в 2023 году.</t>
  </si>
  <si>
    <t>16</t>
  </si>
  <si>
    <t>Реализация проектов инициативного бюджетирования</t>
  </si>
  <si>
    <t>Развитие механизмов инициативного бюджетирования, увеличение финансовой поддержки инициативных проектов за счет средств бюджета Удмуртской Республики</t>
  </si>
  <si>
    <r>
      <rPr>
        <sz val="8"/>
        <rFont val="Times New Roman"/>
        <family val="1"/>
        <charset val="204"/>
      </rPr>
      <t>В 2022 году из 13 поданных заявок конкурсный отбор прошли 12, реализовано -11 проектов проектов инициативного бюджетирования:</t>
    </r>
    <r>
      <rPr>
        <sz val="8"/>
        <color rgb="FFFF0000"/>
        <rFont val="Times New Roman"/>
        <family val="1"/>
        <charset val="204"/>
      </rPr>
      <t xml:space="preserve">
</t>
    </r>
    <r>
      <rPr>
        <sz val="8"/>
        <rFont val="Times New Roman"/>
        <family val="1"/>
        <charset val="204"/>
      </rPr>
      <t xml:space="preserve">1. «Счастливый двор» (устройство спортивной площадки в районе домов № 5 и № 9 по ул. Школьная» (УЖКХ)
2. «Наш двор - вперед к мечте» (устройство спортивной площадки в районе дома № 9 по ул. Гастелло)» (УЖКХ)
3. «Уютный квартал» (устройство системы водоотведения на территории ТОС «Степана Разина»)» (УЖКХ)
4. «Безопасный тротуар» на территории МБОУ «Воткинский лицей»
5. «Алёнкин парк» на Молодёжной» (УЖКХ)
6. «Время новых стартов» (приобретение мототехники и устройство мототрассы для мотошколы)»
7. «Ветер перемен» (устройство многофункциональной площадки в районе ул. Солнечная)» (УЖКХ)
8. «Образовательно-развлекательный комплекс «Дорожная азбука» на территории МБОУ СОШ №1»
9. «Здоровое поколение» (устройство беговой дорожки и волейбольно-баскетбольной площадки на стадионе школы № 6)»
10. «Зал творчества для всех (ремонт актового зала МБОУ СОШ №10 г. Воткинска)»                                                           11. «ЗаРечье-ЗаСпорт!» (благоустройство спортивной площадки МБОУ СОШ № 15)»                                                       Через Управление ЖКХ реализовано 5 проектов.                                                  </t>
    </r>
  </si>
  <si>
    <t>Выполнение наказов избирателей депутатам Государственного Совета Удмуртской Республики</t>
  </si>
  <si>
    <t>Реализация наказов избирателей в соответствии с утвержденным на соответствующий год планом</t>
  </si>
  <si>
    <t xml:space="preserve"> В 2022 году  признаны аварийными и подлежащими сносу 2 многоквартирных дома (ул. 1 Мая, д.134, ул. Азина ,д.93),  площадь жилых помещений 855,3 кв.м </t>
  </si>
  <si>
    <t>Договоры управления не заключались в связи с отсутствием заявок при проведении конкурсов</t>
  </si>
  <si>
    <t>Приняты решения о формировании фонда капитального ремонта постановленями Администрации города Воткинска от 23.09.2022 № 1196 по ул. Садовника, д.8а, ул.Рубиновая, д.2, 2б, пр. Пионерский, д.1; от 05.10.2022 № 1259 по ул. Рубиновая, д.2б.</t>
  </si>
  <si>
    <r>
      <rPr>
        <sz val="8"/>
        <rFont val="Times New Roman"/>
        <family val="1"/>
        <charset val="204"/>
      </rPr>
      <t>В соответствии с постановлением Администрации города Воткинска от  7 сентября 2022 г №1133  для объектов образования, здравоохранения, культуры и социального обеспечения отопительный период начался с 12 сентября , для жилищного фонда и прочих объектов - с 15 сентября 2022 года. К отопительному периоду подготовлено 579 МКД, 31 леч. учрежде., 38 дошкольных  и 28 учебных учреждений. 31.10.2022 подписан паспорт готовности муниципального образования к отопительному периоду 2022-2023 гг. . 
Системы отопления в многоквартирных жилых домах функционируют без серьезных нарушений и длительных перерывов в подаче тепла.</t>
    </r>
    <r>
      <rPr>
        <sz val="8"/>
        <color rgb="FFFF0000"/>
        <rFont val="Times New Roman"/>
        <family val="1"/>
        <charset val="204"/>
      </rPr>
      <t xml:space="preserve">
</t>
    </r>
  </si>
  <si>
    <t xml:space="preserve">Формирование заявок на строительство,  реконструкцию  и капитальный ремонт объектов коммунальной инфраструктуры за счет бюджетных средств для включения в перечень объектов капитального строительства Удмуртской Республики </t>
  </si>
  <si>
    <t>В рамках реализации мероприятий АИП УР, соглашения, заключенного между Правительством УР и Фондом развития моногородов выполнено строительство системы наружного водоснабжения от ул.Привокзальная, д.1 до ул. Торфозаводская, д.17.</t>
  </si>
  <si>
    <t>Функции заказчика по строительству системы наружного водоснабжения от ул.Привокзальная, д.1 до ул. Торфозаводская, д.17 осуществлялось МКУ "Управление капитального строительства"</t>
  </si>
  <si>
    <t>Управление муниципального имущества и земельных ресурсов, Управление жилищно-коммунального хозяйства, МКУ "Управление капитального строительства"</t>
  </si>
  <si>
    <t xml:space="preserve">В рамках соглашения о предоставлении субсидий на реализацию мероприятий в области поддержки и развития коммунального хозяйства в УР, направленных на повышение надежности, устойчивости и экономичности жилищно-коммунального хозяйства (подготовка к зиме), в 2022 году произведено расходов на общую сумму 4040,0 тыс.руб., в том числе из бюджета Удмуртской Республики 4000,0 тыс.руб., из местного бюджета 40,0 тыс.руб.:
1)выполнены работы по капитальному ремонту участков водопроводов на общую сумму 1,01 млн. руб.: 
- по ул. Советская от ул. Гагарина до ул. (0,27 км.);
- по ул. 1 Мая , 95-97 (0,125 км.);
- в районе повысительной насосной станции по ул. Осипенко (0,24 км, 5 водопроводных колодцев).
2) на дополнительно выделенные 3,0 млн. руб. с учетом софинансирования из местного бюджета выполнены работы:
- по капитальному ремонту тепловой сети отопления и ГВС к жилому дому №38 по ул.К.Либкнехта;
- капитальному ремонту оборудования котельной №8;
- по  капитальному ремонту тепловой сети отопления и ГВС к жилому дому №13 по ул.Садовникова;
- по  капитальному ремонту тепловой сети отопления и ГВС  к жилому  дому № 38 по ул.Кирова.                                         
</t>
  </si>
  <si>
    <t>Управление жилищно-коммунального хозяйства, МКУ "Управление капитального строительства"</t>
  </si>
  <si>
    <t xml:space="preserve">В Министерство строительства, ЖКХ и энергетики УР направлены заявки на софинансирование:                                                        1. Мероприятий по строительству, модернизации и капитальному ремонту объектов муниципальной собственности по отрасли «Коммунальная инфраструктура» (Адресная инвестиционная программа УР) на 2023 год и на плановый период 2024-2025 годов на сумму 3002,7 млн.руб.                                                  2. Направлен перечень объектов  для включения в Региональную программу модеранизации объектов коммунальной инфраструктуры на 2023-2024 гг. на сумму 27,1 млн.руб.                                                                                            3.На реализацию мероприятий в области поддержки и развития коммунального хозяйства в УР, направленных на повышение надежности, устойчивости и экономичности жилищно-коммунального хозяйства (подготовка к зиме) на 2023-2025 годы на сумму 14,1 млн.руб.                                         </t>
  </si>
  <si>
    <t>Управление жилищно-коммунального хозяйства, Управление Архитектуры и градостроительства, МКУ "Управление капитального строительства"</t>
  </si>
  <si>
    <t>Приведение освещенности улиц к требованиям ГОСТ.          Обеспечение надежности существующего наружного освещения</t>
  </si>
  <si>
    <t>Управление жилищно-коммунального хозяйства,    МКУ "Управление капитального строительства"</t>
  </si>
  <si>
    <t>Актуализация схемы теплоснабжения</t>
  </si>
  <si>
    <t xml:space="preserve">Произведены расходы  на проектрование и эспертизу проектов по капитальному ремонту   4-х ГРП (ШРП) на сумму 382,3 тыс.руб., расходы на техобслуживание газового оборудования и сетей, находящихся в муниципальной собственности, составили 700,0 тыс.руб.                                                          </t>
  </si>
  <si>
    <t>Инженерные коммуникации в сфере водоснабжения, находящиеся в муниципальной собственности, переданы в хозяйственное ведение МУП "Водоканал"</t>
  </si>
  <si>
    <t>Инженерные коммуникации в сфере электроснабжения, находящиеся в муниципальной собственности, переданы на обслуживание  МРСК Центра и Поволжья Удмуртэнерго по результатам торгов</t>
  </si>
  <si>
    <t>Инженерные коммуникации в сфере водоотведения, находящиеся в муниципальной собственности, переданы в хозяйственное ведение МУП "Водоканал"</t>
  </si>
  <si>
    <t>Инженерные коммуникации в сфере теплоснабжения, находящиеся в муниципальной собственности, переданы в хозяйственное ведение МУП "ТеплоСервис"</t>
  </si>
  <si>
    <t xml:space="preserve">Инженерные коммуникации в сфере газоснабжения, находящиеся в муниципальной собственности, переданы на обслуживание АО "Газпром газораспределение Ижевск" по результатам торгов </t>
  </si>
  <si>
    <t xml:space="preserve">В 4-х многоквартирных домах города Воткинска проведена замена 5-ти лифтов с использованием финансовой поддержки за счет средств Государственной корпорации-Фонда содействия реформированию жилищно-коммунального хозяйства.
 Капитальный ремонт общего имущества многоквартирных домов произведен в 112 домах города Воткинска за счёт средств, находящихся на спец. счетах отремонтированных домов. 
</t>
  </si>
  <si>
    <t>Всего обращений  225 шт., из них обращения граждан 186 шт.</t>
  </si>
  <si>
    <t>Проведены работы по капитальному ремонту в 112 МКД, сроки выполнения работ в части домов перенесены на более поздние сроки, оформлено протоколами собраний собственников.</t>
  </si>
  <si>
    <t>Количество заявок, прошедших конкурсный отбор инициативных проектов</t>
  </si>
  <si>
    <t xml:space="preserve"> -</t>
  </si>
  <si>
    <t xml:space="preserve">Количество проведенных конкурсов на выполнение работ, связанных с осуществлением регулярных перевозок по регулируемым тарифам на муниципальных маршрутах       </t>
  </si>
  <si>
    <t>ед.</t>
  </si>
  <si>
    <t>Количество ежегодно заключаемых контрактов на выполнение работ, связанных с осуществлением регулярных перевозок по регулируемым тарифам на муниципальных маршрутах       (за отчетный год)</t>
  </si>
  <si>
    <t>Снижение износа с учетом введения новых объектов, проведением капитальных ремонтов за счет инвестиционной составляющей в тарифе</t>
  </si>
  <si>
    <t>Стабилизация  показателя ожидается в результате реализации мероприятий инвестиционной программы. Включение инвестиционной составляющей в тариф позволит начать плановое обновление основных фондов</t>
  </si>
  <si>
    <t xml:space="preserve">Согласовано 288 специальных разрешений на движение по автомобильным дорогам транспортных средств, осуществляющих перевозки опасных, тяжеловесных и (или) крупногабаритных грузов. </t>
  </si>
  <si>
    <t xml:space="preserve">В связи с проведением общегородских праздников и ремонтных работ на дорожном полотне принято 22 НПА об ограничении движения транспортных средств </t>
  </si>
  <si>
    <t>согласовано 329 ордеров на земляные работы</t>
  </si>
  <si>
    <t>Муниципальная программа, подпрограмма</t>
  </si>
  <si>
    <t>Координатор</t>
  </si>
  <si>
    <t>Ответственный исполнитель</t>
  </si>
  <si>
    <t xml:space="preserve">Эффективность реализации муниципальной программы (подпрограммы) </t>
  </si>
  <si>
    <t>Степень достижения плановых значений целевых показателей (индикаторов)</t>
  </si>
  <si>
    <t xml:space="preserve">Степень реализации мероприятий </t>
  </si>
  <si>
    <t>Степень соответствия запланированному уровню расходов</t>
  </si>
  <si>
    <t xml:space="preserve">Эффективность использования средств бюджета муниципального района (городского округа) </t>
  </si>
  <si>
    <t>Э мп=гр.7*гр.10</t>
  </si>
  <si>
    <t>СПмп</t>
  </si>
  <si>
    <t>СМмп</t>
  </si>
  <si>
    <t>СРмп</t>
  </si>
  <si>
    <t>Эбс=гр.8/гр.9</t>
  </si>
  <si>
    <t>Гредягин А.А.</t>
  </si>
  <si>
    <t>Управление ЖКХ</t>
  </si>
  <si>
    <t xml:space="preserve">                                                                      </t>
  </si>
  <si>
    <t>Содержание и развитие городского хозяйства на 2020-2025 годы</t>
  </si>
  <si>
    <t>Сведения о внесенных  за отчетный период изменениях в муниципальную программу по состоянию на 01.01.2023</t>
  </si>
  <si>
    <t>1173.1</t>
  </si>
  <si>
    <t xml:space="preserve">Увеличение периода реализации программы до 2025 года, внесение изменений в ресурсное обеспечение программы, корректировка целевых показателей </t>
  </si>
  <si>
    <t xml:space="preserve"> Внесение изменений в ресурсное обеспечение программы, корректировка целевых показателей, внесение изменений и дополнений в основные мероприятия программы </t>
  </si>
  <si>
    <t>Ввнесение изменений в ресурсное обеспечение программы в связи с внесением изменений в бюджет МО на 2022 год, принятие бюджета на 2023, плановый период 2024-2025 гг.</t>
  </si>
  <si>
    <t xml:space="preserve">По МО "Город Воткинск" программа переселения граждан из аварийного жилья, признанного таковым до 1 января 2017 года, завершена в 2021 году. </t>
  </si>
  <si>
    <t>В 132 МКД не выбран или выбран, но не реализован способ управления. МУП "Коммунсервис" признан банкротом, ООО "ВСК" по заявлению исключены из списка организаций, которым можно передать МКД во временное управление решением ОМС</t>
  </si>
  <si>
    <t>Из реестра организаций коммунального комплекса в 2022 году  исключен АО "Депо", добавлен ООО УК "АМ" (арендасетей у МУП "КТС")</t>
  </si>
  <si>
    <t>Конкурс в 2022 году не планировался и не проводился в связи с отсутствием финансирования</t>
  </si>
  <si>
    <t>Проводятся периодические рейды по соблюдению расписаний движения, проводится профилактическая работа по недопущению нарушений в вопросах организации пассажирских перевозок. В рамках муниципального контроля мероприятия в соответствии с ФЗ№ 249  не проводились</t>
  </si>
  <si>
    <t>Произведено согласование по 12 заявкам по межрегиональным маршрутам.</t>
  </si>
  <si>
    <t xml:space="preserve"> В рамках соглашения о выделении субсидий из бюджета УР  выполнены работы на сумму 107,16 млн.руб. (софинансирование - 1,1 млн.руб.). Субсидиии из Федерального бюджета составили 15,18 млн.руб.  На общую сумму 122,34 млн.руб. проведен капитальный ремонт 13 объектов улично-дорожной сети из них 11-ти участков автомобильных дорог протяженностью 4,3 км, а также ремонт 2-х участков тротуаров общей площадью 3700 м2. 
 - ул. Расковой от ул. 1 Мая до ул. Чапаева;
 - ул. Чапаева от ул. Пугачева до ул. Расковой;
 - ул. Тихая от Тихая 4"б" до ул. Тихая, д.59 
 - ул. Казенова от ул. Красноармейская до ул.Колхозная;
- ул. Шувалова  от ул. Спорта до ул. Кирова;
- ул. Королева от ул.Верхняя до ул.Зверева;
- ул. Пермяка от ул.Королева до ул.Пролетарская;
- ул. Колхозная от Казенова до ул. Тихая;
- ул. 8 Марта (ремонт дорожными картами);
- ул. Курчатова от ул. Серова до ул. Молодежная;
- ул. Мира от ул. Орджоникидзе до ул. Мира,27;
- ул. Ленинградская от ул. Волгоградская до ул. Энтузиастов (тротуар);
- ул. Пролетарская от ул. К.Маркса до ул. Привокзальная  (тротуар).
</t>
  </si>
  <si>
    <t>На территории муниципального образования "Город Воткинск" сформирована сеть 17 маршрутов регулярных перевозок автомобильным транспортом общего пользования. Проведены конкурсные процедуры по определению перевозчиков на 7 муниципальных маршрутах, конкурс признан несосоявшимчя в связи с отсутствием заявок. Организация конкурсных процедур продолжится в 2023 году.</t>
  </si>
  <si>
    <t>Проводедена реконструкция   участка автомобильной дороги от ул. 3 км. Камской ж/д до ул. 6 км. Камской железной дороги, площадка "Сива"(1,92 км). Выполнены работы на сумму 79 млн.руб. (в т.ч. софинансирование 17,2 тыс.руб.). Разрабатывается проектно-сметная документация по реконструкции дороги ул.К.Маркса от ул.Пролетарская до ул. 1905 года, 3.</t>
  </si>
  <si>
    <t>В 2022 году паспортизировано 15 автомобильных дорог местного значения. Права собственности на автомобильные дороги не зарегистрированы.</t>
  </si>
  <si>
    <t xml:space="preserve">В Минтранс УР направлена заявка на включениеобъектов города Воткинска в Программу дорожной детельности Удмуртской Республики на 2024-2027 годы на сумму 460 млн. руб. Подготовлен перечень объектов по первоочередному ремонту и устройству тротуаров до социальных объектов города протяженностью 49,35 км на общую сумму283,8 млн.руб. </t>
  </si>
  <si>
    <t xml:space="preserve">Установлены искусственные дорожные неровности на 2-х пешеходных переходах, находящихся вблизи образовательных учреждений ( ул.Королева (СОШ №6), ул.Курчатова (СОШ № 22)). 
На 4 остановочных пунктах общественного транспорта устроены заездные карманы и посадочные площадки (ул.Королева - 3 шт., ул. Мира-1шт.).
 На 8 нерегулируемых пешеходных переходах  нанесена разметка из износостойких материалов, на 14 пешеходных переходах разметка выполнена в желто-белом исполнении. 
 Проведено 5 заседаний комиссии по безопасности дорожного движения. </t>
  </si>
  <si>
    <t>На 4 остановочных пунктах общественного транспорта устроены заездные карманы и посадочные площадки (ул.Королева - 3 шт., ул. Мира-1шт.).</t>
  </si>
  <si>
    <t>Администрацией города Воткинска  заключен муниципальный контракт с ООО "ГК-групп" на разработку проекта внесения изменений в Генеральный план городского округа "Город Воткинск" и проекта внесения изменений в Правила землепользования и застройки муниципального образования "Город Воткинск". В настоящее время проводятся мероприятия по утверждению Генплана.</t>
  </si>
  <si>
    <t>В Минстрой УР исх. от 13.01.2022 № 56/01-16 направлено письмо об утверждении документации по планировке территории (проекта плинировки и проекта межевания территории), расположенной в планировочном районе "Плодопитомник" города Воткинск, ограниченной с восточной стороны - земельным участком 18:27:070002:59 (вид разрешенного использования: для иных видов сельскохозяйственного использования) и зоной сельскохозяйственных угодий, с северной стороны-существующей застройкой по улицам Плодоягодная, Тихая, Уральская, зоной рекреационных и природных территорий, с западной стороны-ручьем Абрамовка и границей муниципального образования городской округ Город Воткинск, с южной стороны-автодорогой Воткинск-Верхняя Талица муниципального образования "Город Воткинск" Удмуртской Республики. Исх. от 25.04.2022 № 07-02/11/3988  получен отказ. После утверждения Генплана и ПЗЗ  будет вновь направлено обращение об утверждении документации по планировке территории.</t>
  </si>
  <si>
    <t xml:space="preserve">В целях установки и размещения рекламных конструкций на территории муниципального образования "Город Воткинск" принято постановление Администрации города Воткинска от 25.10.2022 № 1346 "О проведении открытого аукциона в электронной форме на право заключения договоров на установку и эксплуатацию рекламных конструкций, расположенных на территории муниципального образования "Город Воткинск".  ГКУ УР "РЦЗ УР" заключением от 07.11.2022 заявка Администрации города Воткинска от 02.11.2022 № знт-000339 направлена на доработку.
</t>
  </si>
  <si>
    <t xml:space="preserve">Внесение изменений в схему размещения рекламных конструкций на территории муниципального образования "Город Воткинск" утверждено постановлением Администрации города Воткинска от 06.09.2022 № 1129. </t>
  </si>
  <si>
    <t>72</t>
  </si>
  <si>
    <t>57</t>
  </si>
  <si>
    <t>100</t>
  </si>
  <si>
    <t>По мере поступления обращений  от УК и старших по МКД, представитель УЖКХ представлял интересы собственника  по муниципальным квартирам. За 2022 год  -  9 обращений.</t>
  </si>
  <si>
    <t xml:space="preserve"> - оформлено (договоров найма специализированных жилых помещений (предоставление служебного жилья) – 57;
- заключено договоров социального найма жилых помещений – 47;
- передано муниципальных жилых помещений в собственность граждан – 55 ед., площадью 2168,3 кв.м.
- направлено 24  претензий нанимателям  жилых помещений, имеющим задолженность по плате за наем.  Правовым управлением подано 117 заявлений на выдачу судебных приказов, вынесено 99 судебных решений на сумму 559,8 тыс.руб., возбуждено исполнительное производство по 123 судебным приказам на сумму 1121 тыс.руб., судебными приставами  исполнено 43 судебных решений, из них 19 с учетом взыскания на сумму 14,2 тыс.руб., всего оплачено по исполнительным листам – 668,263 тыс.руб. 
- получено техническое заключение для признания домов Азина,93 и Волгоградская, 16 аварийными, расходы - 32 тыс.руб.; 
</t>
  </si>
  <si>
    <t xml:space="preserve">Сформирован  и отправлен отчет по форме № 1 Жилфонд за 2022 год; зарегистрировано право муниципальной собственности на 13 объектов; предоставлено выписок из реестра муниципальной собственности - 377. Составлено 6 актов обследования для снятия с кадастрового учета снесенных многоквартирных домов (сняты 4 дома, 2 - в 2023 году, расходы 14 тыс.руб.) </t>
  </si>
  <si>
    <t>Увеличение количества урн, контейнеров. Улучшение эстетического облика города и санитарного состояния территорий</t>
  </si>
  <si>
    <t>"Содержание и развитие городского хозяйства" на 2020-2025 годы</t>
  </si>
  <si>
    <t>Расходы муниципального образования на содержание и  ремонт, коммунальные услуги на содержание мест общего пользования в МКД составили 3,36 млн.руб.</t>
  </si>
  <si>
    <t>В рамках контракта по озеленению: посадка, уход за цветниками, спил опасных и больных деревьев, скос травы вдоль магистральных дорог. Силами МУП "ВГЭС" ликвидирована несанкционированная свалка в городских лесах в районе ГК № 52.</t>
  </si>
  <si>
    <t>В рамках заключенного контракта осуществлялись уборка мест захоронений, вывоз мусора.  Организовн участок  воинских захоронений  на северо - восточном кладбище г. Воткинск.</t>
  </si>
  <si>
    <t xml:space="preserve">ведется работа по  обледованию зеленых насаждений, выдан 187 порубочный билет </t>
  </si>
  <si>
    <t>Проводится регулярное патрулирование городских лесов в точ числе котроль за вырубкой сухостойных деревьев в рамках предосталвенных договоров купли-продажи лесных насаждений с физическими лицами для заготовки древесины в соответствии с ст. 30 Лесного кодекса РФ для отопления.</t>
  </si>
  <si>
    <t xml:space="preserve">В рамках заключенного контракта на тушение возгораний мусора и травы проводились мероприятия по ликвидации возгорания мусора и травы, заключен договор на содержание пляжа.  В рамках противопожарных мероприятий обустроены минирализированные полосы протяженностью 34,5 км. </t>
  </si>
  <si>
    <t xml:space="preserve">В рамках проведения контроля за исполнением Правил благоустройства  Административной комиссией принято 165 решений о привлечении к административной ответственности.  </t>
  </si>
  <si>
    <t>проводится выдача разрешений на захоронение, за 2022 год произведено 1211 захоронений. Восемь организаций оказывают ритуальные услуги на территори  города.</t>
  </si>
  <si>
    <t xml:space="preserve">В рамках заключенного контракта на оказание услуги по отлову  и содержанию безнадзорных животныхна территории города Воткинска было отловлено  99 собак, из них 9 возвращено владельцам собак, 90 собак возвращены на прежнее место его обитания. Освоено денежных средств (из бюджета Удмуртской Республики) 958 294,26 рублей. </t>
  </si>
  <si>
    <t>Выполнены работы по устройству тротуара ул. Красноармейская, 1а) (1158,36 тыс.руб.), устройству тротуара по ул. Красноармейсткая от ул.Азина до ул. Освобождения (129,45 тыс.руб.),  установлен детский игровой комплекс ул.Дзержинского, 18 (750 тыс.руб.). Обустроена площадка для выгула и дрессировки собак в районе МЦ "Победа" ул. Школьная, 3</t>
  </si>
  <si>
    <t xml:space="preserve"> В рамках исполнения федеральной программы «Комплексная система обращения с ТКО» национального проекта «Экология» Администрацией города Воткинска получены 112 контейнеров для раздельного накопления отходов. Установка данных контейнеров выполняется по мере обустройства контейнерных площадок. В рамках контрактов проводятся мероприятия по уборке территриии от мусора и несанкционированных свалок.                                                              В рамках контракта с ООО "Спецавтохозяйство" на оказание услуг по ликвидации мест несанкцитонированного размещения твердых коммунальных отходов было вывезено 43,24 тонны мусора на сумму 249 199,04 руб. , направлена заявка в Минприроды УР на предоставление из бюджета Удмуртской Республикик субсидий на создание 140 мест (площадок) накопления ТКО для размещения контейнеров.</t>
  </si>
  <si>
    <t xml:space="preserve">Материалы размещаются на сайте Администрации города Воткинска. Для информирования используются ранее изготовленные и размещенные на территориях общего банеры. </t>
  </si>
  <si>
    <t>Обеспечение функционирования систем теплоснабжения на территории муниципального образования "Город Воткинск"</t>
  </si>
  <si>
    <t xml:space="preserve">Обеспечение устойчивого функционирования теплоснабжающих организаций в период проведения отопительного периода </t>
  </si>
  <si>
    <t>Фактическое значение показателя ниже планового в связи со снижением количества строящихся многоквартирных домов в 2022 году</t>
  </si>
  <si>
    <t>Уведомление о планируемом строительстве или об окончании строительства такого объекта в соответствии с действующим законодательством не требуется. Право выбора порядка оформления объекта недвижимости принадлежит правообладателю.Снижение количества  уведомлений  связано с низким уровнем активности граждан в отсутствие обязанностей.</t>
  </si>
  <si>
    <t>Договор аренды земельного участка, предоставленного ООО "Недвижимость" для строительства жилья площадью 11142 кв.м в районе ул. Ленингрардская заключен до 29.06.2020. Вопрос по аренде этого земельного участка решен в судебном порядке, благоустройство выполнено. В настоящее время решается вопрос о расторжении договора аренды земельного участка, предоставленного ООО "АКН-групп" для строительства жилья в районе ул. Тихая площадью 8400 кв.м,  истек 28.03.2020. В настоящее время решается вопрос о разделе указанного земельного участка.</t>
  </si>
  <si>
    <t>Договор аренды земельного участка, расположенного по адресу: УР, г.Воткинск, в районе ул.Лермонтова, д.31 площадью 7010 кв.м., предоставленного для завершения строительства производственного здания, расторгнут. Договор аренды земельного участка, расположенного по адресу: УР, г.Воткинск, северо-западнее ул.Гагарина, д.200 площадь. 983  кв.м, .предоставленного для строительства здания, состоящего из складских помещений, расторгнут.</t>
  </si>
  <si>
    <t>По поручению Президента Российской Федерации расселен дом № 2 по ул. Цеховой, признан аварийным после 1 января 2017 г. (не входит в Региональную программу).</t>
  </si>
  <si>
    <t xml:space="preserve">Инвестиционные составляющие в тарифах теплоснабжающих организациях не утверждены, капитальные ремонты сетей тарифом не предусмотрены. Предпритиями за счет собственных средств осуществляются аварийно-восстановительные работы и работы по подготовке к отопительному периоду. Объемов финансирования реконструкции и капитального ремонта сетей недостаточно для снижения показателей износа сетей. </t>
  </si>
  <si>
    <t>Данные представлены ресурсоснабжающими организациями</t>
  </si>
  <si>
    <t>Данные представлены сетевой организацией по итогам 2022 года</t>
  </si>
  <si>
    <t>Отчетные данные АО "Воткинский завод"</t>
  </si>
  <si>
    <t>Тарифом на ГВС капитальные ремонты сетей не предусмотрены. Осуществляются аварийно-восстановительные работы и работы по подготовке к отопительному периоду.</t>
  </si>
  <si>
    <t>Показатель снижается за счет мероприятий по догазификации</t>
  </si>
  <si>
    <t>В 2022 году площадки не сформированы в связи с отсутствием финансирования, подана заявка на 2023 год</t>
  </si>
  <si>
    <t xml:space="preserve">Протяженность капитально отремонтированных дорог в 2022 г. ниже, чем в 2021 г. за счет увеличения объемов выполненных работ по установке бордюров, ограждений, искуственных неровностей, устройству съездов, остановочных площадок и заездных карманов </t>
  </si>
  <si>
    <t xml:space="preserve">Контракты не заключены в связи с признанием конкурса несостоявшимся. </t>
  </si>
  <si>
    <t>Конкурсы признаны несостоявшимися в связи с отсутствием заявок. Конкурсные процедуры продолжатся в 2023 году</t>
  </si>
  <si>
    <t>Текущий и капитальный ремонт муниципальных жилых помещений</t>
  </si>
  <si>
    <t>Содержание и ремонт жилых помещений, находящихся в муниципальной собственности</t>
  </si>
  <si>
    <t xml:space="preserve">Заключены договоры с ресурсоснабжающими организациями на оказание коммунальных услуг  по свободным жилым помещениям на сумму 1559,8 тыс.руб., с управляющими организациями -483,55 тыс.руб. 
</t>
  </si>
  <si>
    <t>Произведен ремонт жилого помещения по ул. 1 Мая, д.134-11 на сумму 203,72 тыс.руб., разработана ПСД на ремонт квартиры по адресу ул.Тихая,д.33-2 на сумму 44,0 тыс.руб. и ремонт  по решению суда на сумму 1017,8 тыс.руб. Произведена замена полотенцесушителя по ул.1 Мая, 145-7.</t>
  </si>
  <si>
    <t>Проведение собраний собственников помещений в многоквартирных домах для решения вопроса о способе управления домом</t>
  </si>
  <si>
    <t>Проведение общих собраний собственников помещений в многоквартирном доме в целях избрания Совета многоквартирного дома</t>
  </si>
  <si>
    <t>Собрания не проводились</t>
  </si>
  <si>
    <t>Собрания не проводились, напарвлялись уведомления о необходимсти принятия решения о выборе способа управления собственниками</t>
  </si>
  <si>
    <t>Актуализации схемы водоснабжения</t>
  </si>
  <si>
    <t>Актуализация схемы водоснабжения</t>
  </si>
  <si>
    <t>Актуализация схемы водоснабжения и водоотведения, постановление Алминистрации города Воткинска  от 14.03.2022 № 265</t>
  </si>
  <si>
    <t>Актуализация схемы водоотведения</t>
  </si>
  <si>
    <t xml:space="preserve">Выполнены работы по актуализации схемы теплоснабжения МО «Город Воткинск» до 2036 года (финансирование в рамках муниципальной программы "Энергосбережение и повышение энергетической эффективности на 2020-2025 гг.), утверждена постанорвлением Администрации г.Воткинска от 30.01.2023 </t>
  </si>
  <si>
    <t>Демонтаж рекламных конструкций не требовался в связи с отсутствием нарушений</t>
  </si>
  <si>
    <t>Проведился ежемесячно мониторинг исполнения условий выделения субсидий на обеспечение функционирования систем теплоснабжения, контроль величины кредиторской задолженности за газ. Срок окончания мониторинга - октябрь 2022 г.</t>
  </si>
  <si>
    <t>Заключен контракт на электроснабжение</t>
  </si>
  <si>
    <t>В рамках  Всероссийского субботника проведены мероприятия по уборке общественных территорий города, в том числе произведена уборка скверов на территории города Воткинска</t>
  </si>
  <si>
    <t>Сведения предоставляются без взимания платы</t>
  </si>
  <si>
    <t>В рамках заключенных контрактов проводятся работы по содержанию дорог местного значения в зимний, весений, летний, осенний период (снегоуборка, вывоз снега, посыпка дорог, грейдирование улиц частного сектора, подметание, сбор и вывоз мусора, очистка водоотводных канав).</t>
  </si>
  <si>
    <t>Услуга не оказывалась в связи с отсутствием заявок</t>
  </si>
  <si>
    <t xml:space="preserve"> Результаты оценки эффективности муниципальной  программы по состоянию на 01.01.2023</t>
  </si>
  <si>
    <t>Форма № 7</t>
  </si>
  <si>
    <t xml:space="preserve">Мероприятие отдельно выделили в декабре 2022 года </t>
  </si>
  <si>
    <t>В связи с технической ошибкой будут внесены изменения в программу в части плановых показателей</t>
  </si>
  <si>
    <t>В связи с инвентаризацией требуется корректировка фактических показателей за 2021 год  и плановых показателей 2023-2025 гг.</t>
  </si>
  <si>
    <t xml:space="preserve">С целью обеспечения деятельности Управления ЖКХ материально-техническая база пополнена новыми компьютерами и оргтехникой. </t>
  </si>
  <si>
    <t>Форма № 2</t>
  </si>
  <si>
    <t>"Содержание и развитие городского хозяйства" 2020-2025 годы</t>
  </si>
  <si>
    <t>Форма №1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</si>
</sst>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00"/>
    <numFmt numFmtId="167" formatCode="0.0"/>
    <numFmt numFmtId="168" formatCode="0.000"/>
  </numFmts>
  <fonts count="58" x14ac:knownFonts="1">
    <font>
      <sz val="11"/>
      <color theme="1"/>
      <name val="Calibri"/>
      <family val="2"/>
      <scheme val="minor"/>
    </font>
    <font>
      <sz val="10"/>
      <name val="Times New Roman"/>
      <family val="1"/>
      <charset val="204"/>
    </font>
    <font>
      <sz val="10"/>
      <color indexed="8"/>
      <name val="Times New Roman"/>
      <family val="1"/>
      <charset val="204"/>
    </font>
    <font>
      <b/>
      <sz val="10"/>
      <name val="Times New Roman"/>
      <family val="1"/>
      <charset val="204"/>
    </font>
    <font>
      <sz val="8.5"/>
      <color indexed="8"/>
      <name val="Times New Roman"/>
      <family val="1"/>
      <charset val="204"/>
    </font>
    <font>
      <b/>
      <sz val="8.5"/>
      <color indexed="8"/>
      <name val="Times New Roman"/>
      <family val="1"/>
      <charset val="204"/>
    </font>
    <font>
      <b/>
      <sz val="8.5"/>
      <name val="Times New Roman"/>
      <family val="1"/>
      <charset val="204"/>
    </font>
    <font>
      <sz val="8.5"/>
      <name val="Times New Roman"/>
      <family val="1"/>
      <charset val="204"/>
    </font>
    <font>
      <sz val="8"/>
      <name val="Times New Roman"/>
      <family val="1"/>
      <charset val="204"/>
    </font>
    <font>
      <b/>
      <sz val="8"/>
      <name val="Times New Roman"/>
      <family val="1"/>
      <charset val="204"/>
    </font>
    <font>
      <sz val="11"/>
      <color indexed="9"/>
      <name val="Calibri"/>
      <family val="2"/>
      <charset val="204"/>
    </font>
    <font>
      <sz val="11"/>
      <name val="Calibri"/>
      <family val="2"/>
      <charset val="204"/>
    </font>
    <font>
      <sz val="7"/>
      <color indexed="8"/>
      <name val="Times New Roman"/>
      <family val="1"/>
      <charset val="204"/>
    </font>
    <font>
      <b/>
      <sz val="12"/>
      <name val="Times New Roman"/>
      <family val="1"/>
      <charset val="204"/>
    </font>
    <font>
      <sz val="12"/>
      <name val="Times New Roman"/>
      <family val="1"/>
      <charset val="204"/>
    </font>
    <font>
      <sz val="9"/>
      <name val="Times New Roman"/>
      <family val="1"/>
      <charset val="204"/>
    </font>
    <font>
      <b/>
      <u/>
      <sz val="12"/>
      <name val="Times New Roman"/>
      <family val="1"/>
      <charset val="204"/>
    </font>
    <font>
      <b/>
      <sz val="11"/>
      <name val="Times New Roman"/>
      <family val="1"/>
      <charset val="204"/>
    </font>
    <font>
      <sz val="8"/>
      <name val="Calibri"/>
      <family val="2"/>
      <charset val="204"/>
    </font>
    <font>
      <sz val="10"/>
      <color indexed="8"/>
      <name val="Calibri"/>
      <family val="2"/>
    </font>
    <font>
      <sz val="8"/>
      <name val="Calibri"/>
      <family val="2"/>
    </font>
    <font>
      <sz val="12"/>
      <color indexed="8"/>
      <name val="Times New Roman"/>
      <family val="1"/>
      <charset val="204"/>
    </font>
    <font>
      <sz val="8.5"/>
      <name val="Calibri"/>
      <family val="2"/>
      <charset val="204"/>
    </font>
    <font>
      <sz val="11"/>
      <name val="Times New Roman"/>
      <family val="1"/>
      <charset val="204"/>
    </font>
    <font>
      <u/>
      <sz val="11"/>
      <color theme="10"/>
      <name val="Calibri"/>
      <family val="2"/>
      <scheme val="minor"/>
    </font>
    <font>
      <sz val="11"/>
      <color rgb="FFFF0000"/>
      <name val="Calibri"/>
      <family val="2"/>
      <scheme val="minor"/>
    </font>
    <font>
      <sz val="11"/>
      <name val="Calibri"/>
      <family val="2"/>
      <scheme val="minor"/>
    </font>
    <font>
      <sz val="10"/>
      <color rgb="FFFF0000"/>
      <name val="Calibri"/>
      <family val="2"/>
      <charset val="204"/>
    </font>
    <font>
      <sz val="8.5"/>
      <color rgb="FFFF0000"/>
      <name val="Times New Roman"/>
      <family val="1"/>
      <charset val="204"/>
    </font>
    <font>
      <sz val="12"/>
      <color theme="1"/>
      <name val="Calibri"/>
      <family val="2"/>
      <scheme val="minor"/>
    </font>
    <font>
      <sz val="8"/>
      <color rgb="FFFF0000"/>
      <name val="Times New Roman"/>
      <family val="1"/>
      <charset val="204"/>
    </font>
    <font>
      <b/>
      <sz val="11"/>
      <color rgb="FFFF0000"/>
      <name val="Calibri"/>
      <family val="2"/>
      <scheme val="minor"/>
    </font>
    <font>
      <b/>
      <sz val="12"/>
      <color rgb="FFFF0000"/>
      <name val="Times New Roman"/>
      <family val="1"/>
      <charset val="204"/>
    </font>
    <font>
      <sz val="12"/>
      <color rgb="FFFF0000"/>
      <name val="Times New Roman"/>
      <family val="1"/>
      <charset val="204"/>
    </font>
    <font>
      <b/>
      <sz val="9"/>
      <color rgb="FFFF0000"/>
      <name val="Times New Roman"/>
      <family val="1"/>
      <charset val="204"/>
    </font>
    <font>
      <sz val="9"/>
      <color rgb="FFFF0000"/>
      <name val="Times New Roman"/>
      <family val="1"/>
      <charset val="204"/>
    </font>
    <font>
      <sz val="12"/>
      <color rgb="FFFF0000"/>
      <name val="Calibri"/>
      <family val="2"/>
      <charset val="204"/>
    </font>
    <font>
      <sz val="11"/>
      <color rgb="FFFF0000"/>
      <name val="Calibri"/>
      <family val="2"/>
    </font>
    <font>
      <sz val="11"/>
      <color rgb="FFFF0000"/>
      <name val="Times New Roman"/>
      <family val="1"/>
      <charset val="204"/>
    </font>
    <font>
      <sz val="12"/>
      <name val="Calibri"/>
      <family val="2"/>
      <charset val="204"/>
    </font>
    <font>
      <sz val="11"/>
      <name val="Calibri"/>
      <family val="2"/>
    </font>
    <font>
      <sz val="10"/>
      <name val="Calibri"/>
      <family val="2"/>
      <charset val="204"/>
    </font>
    <font>
      <sz val="8"/>
      <name val="Calibri"/>
      <family val="2"/>
      <scheme val="minor"/>
    </font>
    <font>
      <b/>
      <sz val="10"/>
      <name val="Calibri"/>
      <family val="2"/>
    </font>
    <font>
      <sz val="8"/>
      <color indexed="8"/>
      <name val="Times New Roman"/>
      <family val="1"/>
      <charset val="204"/>
    </font>
    <font>
      <b/>
      <sz val="9"/>
      <color indexed="8"/>
      <name val="Times New Roman"/>
      <family val="1"/>
      <charset val="204"/>
    </font>
    <font>
      <sz val="8"/>
      <color theme="1"/>
      <name val="Times New Roman"/>
      <family val="1"/>
      <charset val="204"/>
    </font>
    <font>
      <b/>
      <sz val="13.75"/>
      <color rgb="FF052635"/>
      <name val="Verdana"/>
      <family val="2"/>
      <charset val="204"/>
    </font>
    <font>
      <sz val="9"/>
      <color indexed="8"/>
      <name val="Times New Roman"/>
      <family val="1"/>
      <charset val="204"/>
    </font>
    <font>
      <b/>
      <sz val="9"/>
      <name val="Times New Roman"/>
      <family val="1"/>
      <charset val="204"/>
    </font>
    <font>
      <b/>
      <sz val="11"/>
      <name val="Calibri"/>
      <family val="2"/>
      <scheme val="minor"/>
    </font>
    <font>
      <b/>
      <sz val="12"/>
      <color indexed="8"/>
      <name val="Times New Roman"/>
      <family val="1"/>
      <charset val="204"/>
    </font>
    <font>
      <b/>
      <sz val="11"/>
      <color theme="1"/>
      <name val="Calibri"/>
      <family val="2"/>
      <scheme val="minor"/>
    </font>
    <font>
      <sz val="14"/>
      <color indexed="8"/>
      <name val="Times New Roman"/>
      <family val="1"/>
      <charset val="204"/>
    </font>
    <font>
      <sz val="14"/>
      <color indexed="8"/>
      <name val="Calibri"/>
      <family val="2"/>
    </font>
    <font>
      <sz val="8"/>
      <color rgb="FFFF0000"/>
      <name val="Calibri"/>
      <family val="2"/>
      <scheme val="minor"/>
    </font>
    <font>
      <b/>
      <sz val="11"/>
      <name val="Calibri"/>
      <family val="2"/>
      <charset val="204"/>
      <scheme val="minor"/>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2">
    <xf numFmtId="0" fontId="0" fillId="0" borderId="0"/>
    <xf numFmtId="0" fontId="24" fillId="0" borderId="0" applyNumberFormat="0" applyFill="0" applyBorder="0" applyAlignment="0" applyProtection="0"/>
  </cellStyleXfs>
  <cellXfs count="458">
    <xf numFmtId="0" fontId="0" fillId="0" borderId="0" xfId="0"/>
    <xf numFmtId="49" fontId="1" fillId="0" borderId="0" xfId="0" applyNumberFormat="1" applyFont="1" applyFill="1"/>
    <xf numFmtId="0" fontId="1" fillId="0" borderId="0" xfId="0" applyFont="1" applyFill="1"/>
    <xf numFmtId="0" fontId="3" fillId="0" borderId="0" xfId="0" applyFont="1" applyFill="1" applyAlignment="1">
      <alignment horizontal="center"/>
    </xf>
    <xf numFmtId="0" fontId="2" fillId="0" borderId="0" xfId="0" applyFont="1"/>
    <xf numFmtId="0" fontId="4" fillId="0" borderId="1" xfId="0" applyFont="1" applyFill="1" applyBorder="1" applyAlignment="1">
      <alignment horizontal="center" vertical="center" wrapText="1"/>
    </xf>
    <xf numFmtId="0" fontId="0" fillId="0" borderId="0" xfId="0" applyFill="1"/>
    <xf numFmtId="0" fontId="16" fillId="0" borderId="2" xfId="1" applyFont="1" applyBorder="1" applyAlignment="1">
      <alignment vertical="center" wrapText="1"/>
    </xf>
    <xf numFmtId="0" fontId="16" fillId="0" borderId="0" xfId="1" applyFont="1" applyBorder="1" applyAlignment="1">
      <alignment horizontal="center" vertical="center"/>
    </xf>
    <xf numFmtId="0" fontId="14" fillId="0" borderId="0" xfId="1" applyFont="1" applyBorder="1" applyAlignment="1">
      <alignment horizontal="center" vertical="center" wrapText="1"/>
    </xf>
    <xf numFmtId="0" fontId="4" fillId="0" borderId="1" xfId="0" applyFont="1" applyFill="1" applyBorder="1" applyAlignment="1">
      <alignment vertical="center" wrapText="1"/>
    </xf>
    <xf numFmtId="2" fontId="8" fillId="0" borderId="1" xfId="0" applyNumberFormat="1" applyFont="1" applyFill="1" applyBorder="1" applyAlignment="1">
      <alignment horizontal="center" vertical="center"/>
    </xf>
    <xf numFmtId="0" fontId="5" fillId="0" borderId="1" xfId="0" applyFont="1" applyFill="1" applyBorder="1" applyAlignment="1">
      <alignment vertical="center" wrapText="1"/>
    </xf>
    <xf numFmtId="164" fontId="7"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xf>
    <xf numFmtId="4" fontId="7" fillId="0" borderId="1" xfId="0" applyNumberFormat="1" applyFont="1" applyFill="1" applyBorder="1" applyAlignment="1">
      <alignment horizontal="center" vertical="center"/>
    </xf>
    <xf numFmtId="0" fontId="11" fillId="0" borderId="0" xfId="0" applyFont="1" applyFill="1"/>
    <xf numFmtId="0" fontId="13" fillId="0" borderId="0" xfId="0" applyFont="1" applyFill="1" applyAlignment="1">
      <alignment horizontal="center" wrapText="1"/>
    </xf>
    <xf numFmtId="0" fontId="1" fillId="0" borderId="0" xfId="0" applyFont="1" applyFill="1" applyAlignment="1"/>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4" fillId="0" borderId="1" xfId="0" applyFont="1" applyFill="1" applyBorder="1" applyAlignment="1">
      <alignment horizontal="left" vertical="center" wrapText="1" indent="1"/>
    </xf>
    <xf numFmtId="165" fontId="7" fillId="0" borderId="1" xfId="0" applyNumberFormat="1" applyFont="1" applyFill="1" applyBorder="1" applyAlignment="1">
      <alignment horizontal="center" vertical="center" wrapText="1"/>
    </xf>
    <xf numFmtId="2" fontId="8" fillId="0" borderId="3"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top"/>
    </xf>
    <xf numFmtId="0" fontId="7" fillId="0" borderId="1" xfId="0" applyFont="1" applyFill="1" applyBorder="1" applyAlignment="1">
      <alignment horizontal="center" vertical="center"/>
    </xf>
    <xf numFmtId="4"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indent="1"/>
    </xf>
    <xf numFmtId="0" fontId="26" fillId="0" borderId="1" xfId="0" applyFont="1" applyFill="1" applyBorder="1"/>
    <xf numFmtId="0" fontId="26" fillId="0" borderId="0" xfId="0" applyFont="1" applyFill="1"/>
    <xf numFmtId="0" fontId="7" fillId="0" borderId="3" xfId="0" applyFont="1" applyFill="1" applyBorder="1" applyAlignment="1">
      <alignment horizontal="center" vertical="center" wrapText="1"/>
    </xf>
    <xf numFmtId="0" fontId="6" fillId="0" borderId="1" xfId="0" applyFont="1" applyFill="1" applyBorder="1" applyAlignment="1">
      <alignment horizontal="center" vertical="top"/>
    </xf>
    <xf numFmtId="49" fontId="6" fillId="0" borderId="1" xfId="0" applyNumberFormat="1" applyFont="1" applyFill="1" applyBorder="1" applyAlignment="1">
      <alignment horizontal="center" vertical="top"/>
    </xf>
    <xf numFmtId="49"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vertical="center" wrapText="1"/>
    </xf>
    <xf numFmtId="0" fontId="7"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4" xfId="0" applyFont="1" applyFill="1" applyBorder="1" applyAlignment="1">
      <alignment horizontal="left" vertical="center" wrapText="1"/>
    </xf>
    <xf numFmtId="0" fontId="11" fillId="0" borderId="0" xfId="0" applyFont="1" applyFill="1" applyBorder="1"/>
    <xf numFmtId="0" fontId="0" fillId="0" borderId="0" xfId="0" applyFill="1" applyBorder="1"/>
    <xf numFmtId="165" fontId="7" fillId="0" borderId="0"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3"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left" vertical="top" wrapText="1"/>
    </xf>
    <xf numFmtId="4" fontId="8" fillId="0" borderId="1" xfId="0" applyNumberFormat="1" applyFont="1" applyFill="1" applyBorder="1" applyAlignment="1">
      <alignment horizontal="center" vertical="center"/>
    </xf>
    <xf numFmtId="0" fontId="14" fillId="0" borderId="0" xfId="1" applyFont="1" applyFill="1" applyBorder="1" applyAlignment="1">
      <alignment horizontal="left" wrapText="1"/>
    </xf>
    <xf numFmtId="0" fontId="17" fillId="0" borderId="0" xfId="0" applyFont="1" applyFill="1"/>
    <xf numFmtId="4" fontId="8" fillId="0" borderId="3" xfId="0" applyNumberFormat="1" applyFont="1" applyFill="1" applyBorder="1" applyAlignment="1">
      <alignment horizontal="center" vertical="center"/>
    </xf>
    <xf numFmtId="0" fontId="8" fillId="0" borderId="3" xfId="0" applyFont="1" applyFill="1" applyBorder="1" applyAlignment="1">
      <alignment vertical="center" wrapText="1"/>
    </xf>
    <xf numFmtId="0" fontId="8" fillId="0" borderId="1" xfId="0" applyFont="1" applyFill="1" applyBorder="1" applyAlignment="1">
      <alignment vertical="center" wrapText="1"/>
    </xf>
    <xf numFmtId="4" fontId="6"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xf>
    <xf numFmtId="49" fontId="7" fillId="0" borderId="1" xfId="0" applyNumberFormat="1" applyFont="1" applyFill="1" applyBorder="1" applyAlignment="1">
      <alignment vertical="center" wrapText="1"/>
    </xf>
    <xf numFmtId="165" fontId="7"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26" fillId="0" borderId="1" xfId="0" applyFont="1" applyFill="1" applyBorder="1" applyAlignment="1">
      <alignment vertical="center"/>
    </xf>
    <xf numFmtId="0" fontId="6" fillId="0" borderId="1" xfId="0" applyFont="1" applyFill="1" applyBorder="1" applyAlignment="1">
      <alignment horizontal="center" vertical="center" wrapText="1"/>
    </xf>
    <xf numFmtId="0" fontId="26" fillId="0" borderId="1" xfId="0" applyFont="1" applyFill="1" applyBorder="1" applyAlignment="1">
      <alignment vertical="top"/>
    </xf>
    <xf numFmtId="4" fontId="7" fillId="0" borderId="5"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49" fontId="26" fillId="0" borderId="3" xfId="0" applyNumberFormat="1" applyFont="1" applyFill="1" applyBorder="1" applyAlignment="1"/>
    <xf numFmtId="0" fontId="8" fillId="0" borderId="3" xfId="0" applyFont="1" applyFill="1" applyBorder="1" applyAlignment="1">
      <alignment horizontal="center" vertical="center"/>
    </xf>
    <xf numFmtId="0" fontId="7" fillId="0" borderId="3" xfId="0" applyFont="1" applyFill="1" applyBorder="1" applyAlignment="1">
      <alignment horizontal="center" vertical="center"/>
    </xf>
    <xf numFmtId="164" fontId="7"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 fontId="7" fillId="0" borderId="3" xfId="0" applyNumberFormat="1" applyFont="1" applyFill="1" applyBorder="1" applyAlignment="1">
      <alignment horizontal="center" vertical="center"/>
    </xf>
    <xf numFmtId="0" fontId="26" fillId="0" borderId="3" xfId="0" applyFont="1" applyFill="1" applyBorder="1" applyAlignment="1"/>
    <xf numFmtId="0" fontId="8" fillId="0" borderId="3" xfId="0" applyFont="1" applyFill="1" applyBorder="1" applyAlignment="1">
      <alignment horizontal="left" vertical="center"/>
    </xf>
    <xf numFmtId="0" fontId="8" fillId="0" borderId="3" xfId="0" applyFont="1" applyFill="1" applyBorder="1" applyAlignment="1">
      <alignment horizontal="left" vertical="center" wrapText="1"/>
    </xf>
    <xf numFmtId="49" fontId="7" fillId="0" borderId="0" xfId="0" applyNumberFormat="1" applyFont="1" applyFill="1" applyAlignment="1">
      <alignment horizontal="center" vertical="center"/>
    </xf>
    <xf numFmtId="49" fontId="26" fillId="0" borderId="0" xfId="0" applyNumberFormat="1" applyFont="1" applyFill="1"/>
    <xf numFmtId="0" fontId="2" fillId="0" borderId="0" xfId="0" applyFont="1" applyFill="1"/>
    <xf numFmtId="4" fontId="9" fillId="0" borderId="1" xfId="0" applyNumberFormat="1" applyFont="1" applyFill="1" applyBorder="1" applyAlignment="1">
      <alignment horizontal="center" vertical="center"/>
    </xf>
    <xf numFmtId="4" fontId="8" fillId="0" borderId="1" xfId="0" applyNumberFormat="1" applyFont="1" applyFill="1" applyBorder="1" applyAlignment="1">
      <alignment horizontal="center"/>
    </xf>
    <xf numFmtId="4" fontId="8" fillId="0" borderId="1" xfId="0" applyNumberFormat="1" applyFont="1" applyFill="1" applyBorder="1" applyAlignment="1">
      <alignment horizontal="center" vertical="center" wrapText="1"/>
    </xf>
    <xf numFmtId="4" fontId="15" fillId="0" borderId="1" xfId="0" applyNumberFormat="1" applyFont="1" applyFill="1" applyBorder="1" applyAlignment="1">
      <alignment horizontal="center"/>
    </xf>
    <xf numFmtId="4" fontId="22" fillId="0" borderId="1" xfId="0" applyNumberFormat="1" applyFont="1" applyFill="1" applyBorder="1" applyAlignment="1">
      <alignment horizontal="center"/>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top"/>
    </xf>
    <xf numFmtId="4" fontId="8" fillId="0" borderId="5" xfId="0" applyNumberFormat="1" applyFont="1" applyFill="1" applyBorder="1" applyAlignment="1">
      <alignment horizontal="center" vertical="center"/>
    </xf>
    <xf numFmtId="0" fontId="0" fillId="0" borderId="0" xfId="0" applyFill="1" applyAlignment="1">
      <alignment horizontal="center" vertical="center" wrapText="1"/>
    </xf>
    <xf numFmtId="0" fontId="10" fillId="0" borderId="0" xfId="0" applyFont="1" applyFill="1"/>
    <xf numFmtId="0" fontId="0" fillId="0" borderId="3" xfId="0" applyFill="1" applyBorder="1"/>
    <xf numFmtId="0" fontId="25" fillId="2" borderId="0" xfId="0" applyFont="1" applyFill="1"/>
    <xf numFmtId="0" fontId="27" fillId="2" borderId="0" xfId="0" applyFont="1" applyFill="1"/>
    <xf numFmtId="0" fontId="26" fillId="2" borderId="0" xfId="0" applyFont="1" applyFill="1"/>
    <xf numFmtId="0" fontId="8" fillId="2" borderId="1" xfId="0" applyFont="1" applyFill="1" applyBorder="1" applyAlignment="1">
      <alignment horizontal="center" wrapText="1"/>
    </xf>
    <xf numFmtId="0" fontId="31" fillId="2" borderId="0" xfId="0" applyFont="1" applyFill="1"/>
    <xf numFmtId="0" fontId="8" fillId="2" borderId="1" xfId="0" applyFont="1" applyFill="1" applyBorder="1" applyAlignment="1">
      <alignment horizontal="center"/>
    </xf>
    <xf numFmtId="0" fontId="18" fillId="2" borderId="5" xfId="0" applyFont="1" applyFill="1" applyBorder="1" applyAlignment="1">
      <alignment horizontal="center" vertical="center"/>
    </xf>
    <xf numFmtId="0" fontId="25" fillId="2" borderId="1" xfId="0" applyFont="1" applyFill="1" applyBorder="1" applyAlignment="1">
      <alignment horizontal="center"/>
    </xf>
    <xf numFmtId="0" fontId="35" fillId="2" borderId="1" xfId="0" applyFont="1" applyFill="1" applyBorder="1" applyAlignment="1">
      <alignment horizontal="center" vertical="center" wrapText="1"/>
    </xf>
    <xf numFmtId="0" fontId="35" fillId="2" borderId="5" xfId="0" applyFont="1" applyFill="1" applyBorder="1" applyAlignment="1">
      <alignment horizontal="center" vertical="center" wrapText="1"/>
    </xf>
    <xf numFmtId="2" fontId="34" fillId="2" borderId="1" xfId="0" applyNumberFormat="1" applyFont="1" applyFill="1" applyBorder="1" applyAlignment="1">
      <alignment horizontal="center" vertical="center"/>
    </xf>
    <xf numFmtId="0" fontId="25" fillId="2" borderId="1" xfId="0" applyFont="1" applyFill="1" applyBorder="1"/>
    <xf numFmtId="0" fontId="30" fillId="2" borderId="1" xfId="0" applyFont="1" applyFill="1" applyBorder="1" applyAlignment="1">
      <alignment horizontal="left" vertical="center" wrapText="1"/>
    </xf>
    <xf numFmtId="49" fontId="30" fillId="2" borderId="1" xfId="0" applyNumberFormat="1" applyFont="1" applyFill="1" applyBorder="1" applyAlignment="1">
      <alignment horizontal="center" vertical="center" wrapText="1"/>
    </xf>
    <xf numFmtId="0" fontId="38" fillId="2" borderId="1" xfId="0" applyFont="1" applyFill="1" applyBorder="1"/>
    <xf numFmtId="14" fontId="28" fillId="2" borderId="1" xfId="0" applyNumberFormat="1" applyFont="1" applyFill="1" applyBorder="1" applyAlignment="1">
      <alignment horizontal="center" vertical="center" wrapText="1"/>
    </xf>
    <xf numFmtId="0" fontId="41" fillId="2" borderId="0" xfId="0" applyFont="1" applyFill="1"/>
    <xf numFmtId="0" fontId="8" fillId="2" borderId="1" xfId="0" applyFont="1" applyFill="1" applyBorder="1" applyAlignment="1">
      <alignment horizontal="center" vertical="center"/>
    </xf>
    <xf numFmtId="49" fontId="15" fillId="2" borderId="1" xfId="0" applyNumberFormat="1" applyFont="1" applyFill="1" applyBorder="1" applyAlignment="1">
      <alignment horizontal="center" vertical="center"/>
    </xf>
    <xf numFmtId="0" fontId="15" fillId="2" borderId="1" xfId="0" applyFont="1" applyFill="1" applyBorder="1" applyAlignment="1">
      <alignment horizontal="center" vertical="center"/>
    </xf>
    <xf numFmtId="49" fontId="8" fillId="2" borderId="3" xfId="0" applyNumberFormat="1" applyFont="1" applyFill="1" applyBorder="1" applyAlignment="1">
      <alignment horizontal="center" vertical="center"/>
    </xf>
    <xf numFmtId="0" fontId="8" fillId="2" borderId="1" xfId="0" applyFont="1" applyFill="1" applyBorder="1" applyAlignment="1">
      <alignment vertical="center" wrapText="1"/>
    </xf>
    <xf numFmtId="49" fontId="8" fillId="2" borderId="5"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49" fontId="7" fillId="2" borderId="3" xfId="0" applyNumberFormat="1" applyFont="1" applyFill="1" applyBorder="1" applyAlignment="1">
      <alignment horizontal="center" vertical="center"/>
    </xf>
    <xf numFmtId="0" fontId="26" fillId="2" borderId="3" xfId="0" applyFont="1" applyFill="1" applyBorder="1"/>
    <xf numFmtId="0" fontId="42" fillId="2" borderId="1" xfId="0" applyFont="1" applyFill="1" applyBorder="1"/>
    <xf numFmtId="49"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8"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left" vertical="center"/>
    </xf>
    <xf numFmtId="49" fontId="9" fillId="2" borderId="1" xfId="0" applyNumberFormat="1" applyFont="1" applyFill="1" applyBorder="1" applyAlignment="1">
      <alignment horizontal="center" vertical="center"/>
    </xf>
    <xf numFmtId="0" fontId="43"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0" fontId="7" fillId="2"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7" fillId="2" borderId="3" xfId="0" applyFont="1" applyFill="1" applyBorder="1" applyAlignment="1">
      <alignment horizontal="left" vertical="center" wrapText="1"/>
    </xf>
    <xf numFmtId="0" fontId="7" fillId="2" borderId="1" xfId="0" applyFont="1" applyFill="1" applyBorder="1" applyAlignment="1">
      <alignment horizontal="left" vertical="top" wrapText="1"/>
    </xf>
    <xf numFmtId="0" fontId="7" fillId="2" borderId="1" xfId="0" applyFont="1" applyFill="1" applyBorder="1" applyAlignment="1">
      <alignment horizontal="justify" vertical="center"/>
    </xf>
    <xf numFmtId="0" fontId="8" fillId="2" borderId="1" xfId="0" applyFont="1" applyFill="1" applyBorder="1" applyAlignment="1">
      <alignment wrapText="1"/>
    </xf>
    <xf numFmtId="4" fontId="26" fillId="0" borderId="0" xfId="0" applyNumberFormat="1" applyFont="1" applyFill="1"/>
    <xf numFmtId="0" fontId="8" fillId="2" borderId="1" xfId="0" applyFont="1" applyFill="1" applyBorder="1" applyAlignment="1">
      <alignment horizontal="center" vertical="top" wrapText="1"/>
    </xf>
    <xf numFmtId="2" fontId="15" fillId="2" borderId="1" xfId="0" applyNumberFormat="1" applyFont="1" applyFill="1" applyBorder="1" applyAlignment="1">
      <alignment horizontal="center" vertical="center" wrapText="1"/>
    </xf>
    <xf numFmtId="0" fontId="46" fillId="2" borderId="1" xfId="0" applyFont="1" applyFill="1" applyBorder="1" applyAlignment="1">
      <alignment horizontal="center" vertical="center" wrapText="1"/>
    </xf>
    <xf numFmtId="49" fontId="46"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wrapText="1"/>
    </xf>
    <xf numFmtId="2" fontId="15" fillId="2" borderId="1" xfId="0" applyNumberFormat="1" applyFont="1" applyFill="1" applyBorder="1" applyAlignment="1">
      <alignment horizontal="center" vertical="center"/>
    </xf>
    <xf numFmtId="1" fontId="15"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wrapText="1"/>
    </xf>
    <xf numFmtId="49" fontId="8" fillId="0" borderId="3"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0" fontId="7" fillId="0" borderId="3" xfId="0" applyFont="1" applyFill="1" applyBorder="1" applyAlignment="1">
      <alignment horizontal="center" vertical="center"/>
    </xf>
    <xf numFmtId="0" fontId="7"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3" xfId="0" applyFont="1" applyFill="1" applyBorder="1" applyAlignment="1">
      <alignment horizontal="center" vertical="center"/>
    </xf>
    <xf numFmtId="0" fontId="7" fillId="0" borderId="3" xfId="0" applyFont="1" applyFill="1" applyBorder="1" applyAlignment="1">
      <alignment vertical="center" wrapText="1"/>
    </xf>
    <xf numFmtId="0" fontId="7" fillId="0" borderId="7" xfId="0" applyFont="1" applyFill="1" applyBorder="1" applyAlignment="1">
      <alignment vertical="center" wrapText="1"/>
    </xf>
    <xf numFmtId="0" fontId="7" fillId="0" borderId="7" xfId="0" applyFont="1" applyFill="1" applyBorder="1" applyAlignment="1">
      <alignment horizontal="left" vertical="center" wrapText="1"/>
    </xf>
    <xf numFmtId="0" fontId="7" fillId="0" borderId="5" xfId="0" applyFont="1" applyFill="1" applyBorder="1" applyAlignment="1">
      <alignment vertical="center" wrapText="1"/>
    </xf>
    <xf numFmtId="0" fontId="23" fillId="0" borderId="7" xfId="0" applyFont="1" applyFill="1" applyBorder="1" applyAlignment="1">
      <alignment horizontal="center" vertical="center"/>
    </xf>
    <xf numFmtId="0" fontId="23" fillId="0" borderId="5" xfId="0" applyFont="1" applyFill="1" applyBorder="1" applyAlignment="1">
      <alignment horizontal="center" vertical="center"/>
    </xf>
    <xf numFmtId="0" fontId="28"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xf>
    <xf numFmtId="0" fontId="30"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2" fontId="48" fillId="0" borderId="1" xfId="0" applyNumberFormat="1" applyFont="1" applyFill="1" applyBorder="1" applyAlignment="1">
      <alignment horizontal="center" vertical="center"/>
    </xf>
    <xf numFmtId="2" fontId="15" fillId="0" borderId="1" xfId="0" applyNumberFormat="1" applyFont="1" applyFill="1" applyBorder="1" applyAlignment="1">
      <alignment horizontal="center" vertical="center"/>
    </xf>
    <xf numFmtId="1" fontId="15" fillId="0" borderId="1" xfId="0" applyNumberFormat="1" applyFont="1" applyFill="1" applyBorder="1" applyAlignment="1">
      <alignment horizontal="center" vertical="center"/>
    </xf>
    <xf numFmtId="168" fontId="15" fillId="0" borderId="1" xfId="0" applyNumberFormat="1" applyFont="1" applyFill="1" applyBorder="1" applyAlignment="1">
      <alignment horizontal="center" vertical="center"/>
    </xf>
    <xf numFmtId="168"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xf>
    <xf numFmtId="2" fontId="15" fillId="0" borderId="1" xfId="0" applyNumberFormat="1" applyFont="1" applyFill="1" applyBorder="1" applyAlignment="1">
      <alignment horizontal="left" vertical="center" wrapText="1"/>
    </xf>
    <xf numFmtId="0" fontId="50" fillId="2" borderId="0" xfId="0" applyFont="1" applyFill="1"/>
    <xf numFmtId="49" fontId="15" fillId="2" borderId="5" xfId="0" applyNumberFormat="1" applyFont="1" applyFill="1" applyBorder="1" applyAlignment="1">
      <alignment horizontal="center" vertical="center"/>
    </xf>
    <xf numFmtId="1" fontId="15" fillId="2" borderId="5" xfId="0" applyNumberFormat="1" applyFont="1" applyFill="1" applyBorder="1" applyAlignment="1">
      <alignment horizontal="center" vertical="center"/>
    </xf>
    <xf numFmtId="2" fontId="15" fillId="2" borderId="5" xfId="0" applyNumberFormat="1" applyFont="1" applyFill="1" applyBorder="1" applyAlignment="1">
      <alignment horizontal="center" vertical="center" wrapText="1"/>
    </xf>
    <xf numFmtId="2" fontId="15" fillId="2" borderId="5" xfId="0" applyNumberFormat="1" applyFont="1" applyFill="1" applyBorder="1" applyAlignment="1">
      <alignment horizontal="center" vertical="center"/>
    </xf>
    <xf numFmtId="0" fontId="15" fillId="2" borderId="1" xfId="0" applyNumberFormat="1" applyFont="1" applyFill="1" applyBorder="1" applyAlignment="1">
      <alignment horizontal="center" vertical="center"/>
    </xf>
    <xf numFmtId="2" fontId="15" fillId="2" borderId="5" xfId="0" applyNumberFormat="1" applyFont="1" applyFill="1" applyBorder="1" applyAlignment="1">
      <alignment horizontal="center" vertical="top" wrapText="1"/>
    </xf>
    <xf numFmtId="2" fontId="15" fillId="2" borderId="1" xfId="0" applyNumberFormat="1" applyFont="1" applyFill="1" applyBorder="1" applyAlignment="1">
      <alignment horizontal="left" vertical="center" wrapText="1"/>
    </xf>
    <xf numFmtId="49" fontId="6" fillId="2" borderId="1" xfId="0" applyNumberFormat="1" applyFont="1" applyFill="1" applyBorder="1" applyAlignment="1">
      <alignment horizontal="center" vertical="center"/>
    </xf>
    <xf numFmtId="0" fontId="15" fillId="2" borderId="1" xfId="0" applyFont="1" applyFill="1" applyBorder="1" applyAlignment="1">
      <alignment vertical="center" wrapText="1"/>
    </xf>
    <xf numFmtId="2" fontId="15" fillId="2" borderId="1" xfId="0" applyNumberFormat="1" applyFont="1" applyFill="1" applyBorder="1" applyAlignment="1">
      <alignment horizontal="left" wrapText="1"/>
    </xf>
    <xf numFmtId="2" fontId="15" fillId="2" borderId="1" xfId="0" applyNumberFormat="1" applyFont="1" applyFill="1" applyBorder="1" applyAlignment="1">
      <alignment horizontal="left" vertical="top" wrapText="1"/>
    </xf>
    <xf numFmtId="0" fontId="51" fillId="0" borderId="0" xfId="0" applyFont="1" applyBorder="1" applyAlignment="1">
      <alignment vertical="center"/>
    </xf>
    <xf numFmtId="0" fontId="0" fillId="0" borderId="0" xfId="0" applyBorder="1"/>
    <xf numFmtId="0" fontId="0" fillId="0" borderId="0" xfId="0" applyAlignment="1">
      <alignment vertical="center"/>
    </xf>
    <xf numFmtId="49" fontId="45" fillId="0" borderId="1" xfId="0" applyNumberFormat="1"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0" fillId="0" borderId="0" xfId="0" applyFill="1" applyAlignment="1">
      <alignment vertical="center"/>
    </xf>
    <xf numFmtId="49" fontId="48" fillId="0" borderId="1" xfId="0" applyNumberFormat="1" applyFont="1" applyFill="1" applyBorder="1" applyAlignment="1">
      <alignment horizontal="center" vertical="center" wrapText="1"/>
    </xf>
    <xf numFmtId="0" fontId="48" fillId="0" borderId="1" xfId="0" applyFont="1" applyFill="1" applyBorder="1" applyAlignment="1">
      <alignment horizontal="left" vertical="center" wrapText="1"/>
    </xf>
    <xf numFmtId="0" fontId="48" fillId="0" borderId="1" xfId="0" applyFont="1" applyFill="1" applyBorder="1" applyAlignment="1">
      <alignment horizontal="center" vertical="center"/>
    </xf>
    <xf numFmtId="168" fontId="2" fillId="0" borderId="1"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0" fontId="48" fillId="0" borderId="1" xfId="0" applyFont="1" applyFill="1" applyBorder="1" applyAlignment="1">
      <alignment wrapText="1"/>
    </xf>
    <xf numFmtId="168" fontId="48" fillId="0" borderId="1" xfId="0" applyNumberFormat="1" applyFont="1" applyFill="1" applyBorder="1" applyAlignment="1">
      <alignment horizontal="center" vertical="center"/>
    </xf>
    <xf numFmtId="166" fontId="48" fillId="0" borderId="1" xfId="0" applyNumberFormat="1" applyFont="1" applyFill="1" applyBorder="1" applyAlignment="1">
      <alignment horizontal="center" vertical="center" wrapText="1"/>
    </xf>
    <xf numFmtId="0" fontId="26" fillId="0" borderId="0" xfId="0" applyFont="1"/>
    <xf numFmtId="0" fontId="13" fillId="0" borderId="0" xfId="0" applyFont="1" applyBorder="1" applyAlignment="1">
      <alignment horizontal="center"/>
    </xf>
    <xf numFmtId="0" fontId="14" fillId="0" borderId="1" xfId="0" applyFont="1" applyBorder="1" applyAlignment="1">
      <alignment wrapText="1"/>
    </xf>
    <xf numFmtId="0" fontId="14" fillId="0" borderId="1" xfId="0" applyFont="1" applyBorder="1" applyAlignment="1">
      <alignment horizontal="center"/>
    </xf>
    <xf numFmtId="0" fontId="14" fillId="0" borderId="1" xfId="0" applyFont="1" applyBorder="1" applyAlignment="1">
      <alignment horizontal="center" wrapText="1"/>
    </xf>
    <xf numFmtId="0" fontId="14" fillId="0" borderId="1" xfId="0" applyFont="1" applyBorder="1" applyAlignment="1">
      <alignment horizontal="center" vertical="center"/>
    </xf>
    <xf numFmtId="0" fontId="14" fillId="0" borderId="1" xfId="0" applyFont="1" applyBorder="1" applyAlignment="1">
      <alignment vertical="center"/>
    </xf>
    <xf numFmtId="14" fontId="14" fillId="0" borderId="1" xfId="0" applyNumberFormat="1" applyFont="1" applyBorder="1" applyAlignment="1">
      <alignment horizontal="center" vertical="center"/>
    </xf>
    <xf numFmtId="168" fontId="45" fillId="0" borderId="1" xfId="0" applyNumberFormat="1" applyFont="1" applyFill="1" applyBorder="1" applyAlignment="1">
      <alignment horizontal="center" vertical="center" wrapText="1"/>
    </xf>
    <xf numFmtId="168" fontId="15" fillId="2" borderId="1" xfId="0" applyNumberFormat="1" applyFont="1" applyFill="1" applyBorder="1" applyAlignment="1">
      <alignment horizontal="center" vertical="center"/>
    </xf>
    <xf numFmtId="165" fontId="7" fillId="2" borderId="1" xfId="0" applyNumberFormat="1" applyFont="1" applyFill="1" applyBorder="1" applyAlignment="1">
      <alignment horizontal="center" vertical="center"/>
    </xf>
    <xf numFmtId="166" fontId="15" fillId="2" borderId="1" xfId="0" applyNumberFormat="1" applyFont="1" applyFill="1" applyBorder="1" applyAlignment="1">
      <alignment horizontal="center" vertical="center"/>
    </xf>
    <xf numFmtId="4" fontId="15" fillId="2" borderId="1" xfId="0" applyNumberFormat="1" applyFont="1" applyFill="1" applyBorder="1" applyAlignment="1">
      <alignment horizontal="center" vertical="center"/>
    </xf>
    <xf numFmtId="1" fontId="35" fillId="0" borderId="1" xfId="0" applyNumberFormat="1" applyFont="1" applyFill="1" applyBorder="1" applyAlignment="1">
      <alignment horizontal="center" vertical="center"/>
    </xf>
    <xf numFmtId="0" fontId="15" fillId="2" borderId="1" xfId="0" applyFont="1" applyFill="1" applyBorder="1" applyAlignment="1">
      <alignment horizontal="center" wrapText="1"/>
    </xf>
    <xf numFmtId="0" fontId="25" fillId="2" borderId="0" xfId="0" applyFont="1" applyFill="1" applyBorder="1"/>
    <xf numFmtId="0" fontId="31" fillId="2" borderId="0" xfId="0" applyFont="1" applyFill="1" applyBorder="1"/>
    <xf numFmtId="0" fontId="23" fillId="0" borderId="3" xfId="0" applyFont="1" applyFill="1" applyBorder="1" applyAlignment="1">
      <alignment horizontal="center" vertical="center"/>
    </xf>
    <xf numFmtId="0" fontId="7" fillId="2" borderId="1" xfId="0" applyFont="1" applyFill="1" applyBorder="1" applyAlignment="1">
      <alignment horizontal="center" vertical="center" wrapText="1"/>
    </xf>
    <xf numFmtId="0" fontId="14" fillId="2" borderId="0" xfId="1" applyFont="1" applyFill="1" applyBorder="1" applyAlignment="1">
      <alignment horizontal="left" wrapText="1"/>
    </xf>
    <xf numFmtId="4" fontId="6" fillId="2" borderId="1" xfId="0" applyNumberFormat="1" applyFont="1" applyFill="1" applyBorder="1" applyAlignment="1">
      <alignment horizontal="center" vertical="center" wrapText="1"/>
    </xf>
    <xf numFmtId="4" fontId="7" fillId="2" borderId="1"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xf>
    <xf numFmtId="4" fontId="7" fillId="2" borderId="1" xfId="0" applyNumberFormat="1" applyFont="1" applyFill="1" applyBorder="1" applyAlignment="1">
      <alignment horizontal="center" vertical="center"/>
    </xf>
    <xf numFmtId="4" fontId="8" fillId="2" borderId="1" xfId="0" applyNumberFormat="1" applyFont="1" applyFill="1" applyBorder="1" applyAlignment="1">
      <alignment horizontal="center" vertical="center"/>
    </xf>
    <xf numFmtId="4" fontId="8" fillId="2" borderId="6" xfId="0" applyNumberFormat="1" applyFont="1" applyFill="1" applyBorder="1" applyAlignment="1">
      <alignment horizontal="center" vertical="center"/>
    </xf>
    <xf numFmtId="4" fontId="7" fillId="2" borderId="0" xfId="0" applyNumberFormat="1" applyFont="1" applyFill="1" applyAlignment="1">
      <alignment horizontal="center" vertical="center"/>
    </xf>
    <xf numFmtId="164" fontId="7" fillId="2"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4" fontId="7" fillId="2" borderId="3" xfId="0" applyNumberFormat="1" applyFont="1" applyFill="1" applyBorder="1" applyAlignment="1">
      <alignment horizontal="center" vertical="center"/>
    </xf>
    <xf numFmtId="4" fontId="6" fillId="2" borderId="1" xfId="0" applyNumberFormat="1" applyFont="1" applyFill="1" applyBorder="1" applyAlignment="1">
      <alignment horizontal="center" vertical="top"/>
    </xf>
    <xf numFmtId="4" fontId="7" fillId="2" borderId="1" xfId="0" applyNumberFormat="1" applyFont="1" applyFill="1" applyBorder="1" applyAlignment="1">
      <alignment horizontal="center" vertical="top"/>
    </xf>
    <xf numFmtId="0" fontId="15" fillId="2"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15"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168" fontId="49" fillId="2" borderId="1" xfId="0" applyNumberFormat="1" applyFont="1" applyFill="1" applyBorder="1" applyAlignment="1">
      <alignment horizontal="center" vertical="center"/>
    </xf>
    <xf numFmtId="165" fontId="6" fillId="2" borderId="1" xfId="0" applyNumberFormat="1" applyFont="1" applyFill="1" applyBorder="1" applyAlignment="1">
      <alignment horizontal="center" vertical="center"/>
    </xf>
    <xf numFmtId="0" fontId="25" fillId="2" borderId="0" xfId="0" applyFont="1" applyFill="1" applyAlignment="1">
      <alignment horizontal="left"/>
    </xf>
    <xf numFmtId="0" fontId="41" fillId="2" borderId="0" xfId="0" applyFont="1" applyFill="1" applyAlignment="1">
      <alignment horizontal="left"/>
    </xf>
    <xf numFmtId="0" fontId="27" fillId="2" borderId="0" xfId="0" applyFont="1" applyFill="1" applyAlignment="1">
      <alignment horizontal="left"/>
    </xf>
    <xf numFmtId="49" fontId="1" fillId="2" borderId="10" xfId="0" applyNumberFormat="1" applyFont="1" applyFill="1" applyBorder="1" applyAlignment="1">
      <alignment horizontal="left" vertical="center"/>
    </xf>
    <xf numFmtId="49" fontId="1" fillId="2" borderId="10" xfId="0" applyNumberFormat="1" applyFont="1" applyFill="1" applyBorder="1" applyAlignment="1">
      <alignment horizontal="left" vertical="center" wrapText="1"/>
    </xf>
    <xf numFmtId="0" fontId="25" fillId="2" borderId="10" xfId="0" applyFont="1" applyFill="1" applyBorder="1" applyAlignment="1">
      <alignment horizontal="left"/>
    </xf>
    <xf numFmtId="0" fontId="31" fillId="2" borderId="0" xfId="0" applyFont="1" applyFill="1" applyAlignment="1">
      <alignment horizontal="left"/>
    </xf>
    <xf numFmtId="0" fontId="26" fillId="2" borderId="0" xfId="0" applyFont="1" applyFill="1" applyAlignment="1">
      <alignment horizontal="left"/>
    </xf>
    <xf numFmtId="0" fontId="56" fillId="2" borderId="0" xfId="0" applyFont="1" applyFill="1" applyAlignment="1">
      <alignment horizontal="left"/>
    </xf>
    <xf numFmtId="0" fontId="26" fillId="2" borderId="10" xfId="0" applyFont="1" applyFill="1" applyBorder="1" applyAlignment="1">
      <alignment horizontal="left"/>
    </xf>
    <xf numFmtId="0" fontId="50" fillId="2" borderId="10" xfId="0" applyFont="1" applyFill="1" applyBorder="1" applyAlignment="1">
      <alignment horizontal="left"/>
    </xf>
    <xf numFmtId="0" fontId="56" fillId="2" borderId="10" xfId="0" applyFont="1" applyFill="1" applyBorder="1" applyAlignment="1">
      <alignment horizontal="left"/>
    </xf>
    <xf numFmtId="0" fontId="26" fillId="2" borderId="0" xfId="0" applyFont="1" applyFill="1" applyBorder="1"/>
    <xf numFmtId="0" fontId="50" fillId="2" borderId="0" xfId="0" applyFont="1" applyFill="1" applyAlignment="1">
      <alignment horizontal="left"/>
    </xf>
    <xf numFmtId="166" fontId="4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2" fontId="49" fillId="2" borderId="1" xfId="0" applyNumberFormat="1" applyFont="1" applyFill="1" applyBorder="1" applyAlignment="1">
      <alignment horizontal="center" vertical="center"/>
    </xf>
    <xf numFmtId="0" fontId="8" fillId="2" borderId="1" xfId="0" applyFont="1" applyFill="1" applyBorder="1" applyAlignment="1">
      <alignment horizontal="center" wrapText="1"/>
    </xf>
    <xf numFmtId="0" fontId="48" fillId="0" borderId="1" xfId="0" applyFont="1" applyFill="1" applyBorder="1" applyAlignment="1">
      <alignment horizontal="center" vertical="center" wrapText="1"/>
    </xf>
    <xf numFmtId="0" fontId="16" fillId="0" borderId="0" xfId="1" applyFont="1" applyBorder="1" applyAlignment="1">
      <alignment horizontal="center" vertical="center"/>
    </xf>
    <xf numFmtId="0" fontId="0" fillId="0" borderId="0" xfId="0" applyAlignment="1">
      <alignment horizontal="center" vertical="center"/>
    </xf>
    <xf numFmtId="0" fontId="14" fillId="0" borderId="0" xfId="1" applyFont="1" applyBorder="1" applyAlignment="1">
      <alignment horizontal="left" vertical="center" wrapText="1"/>
    </xf>
    <xf numFmtId="0" fontId="0" fillId="0" borderId="0" xfId="0" applyAlignment="1">
      <alignment horizontal="left" vertical="center" wrapText="1"/>
    </xf>
    <xf numFmtId="0" fontId="14" fillId="0" borderId="0" xfId="1" applyFont="1" applyBorder="1" applyAlignment="1">
      <alignment horizontal="left" wrapText="1"/>
    </xf>
    <xf numFmtId="0" fontId="0" fillId="0" borderId="0" xfId="0" applyAlignment="1">
      <alignment horizontal="left" wrapText="1"/>
    </xf>
    <xf numFmtId="0" fontId="13" fillId="0" borderId="0" xfId="0" applyFont="1" applyFill="1" applyAlignment="1">
      <alignment horizontal="center" wrapText="1"/>
    </xf>
    <xf numFmtId="0" fontId="14" fillId="0" borderId="0" xfId="0" applyFont="1" applyFill="1" applyAlignment="1">
      <alignment horizontal="center" wrapText="1"/>
    </xf>
    <xf numFmtId="49" fontId="7" fillId="0" borderId="3"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xf>
    <xf numFmtId="49" fontId="7" fillId="0" borderId="7"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49" fontId="8" fillId="0" borderId="3" xfId="0" applyNumberFormat="1"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5" xfId="0" applyFont="1" applyFill="1" applyBorder="1" applyAlignment="1">
      <alignment horizontal="center" vertical="center"/>
    </xf>
    <xf numFmtId="49" fontId="7" fillId="0" borderId="7" xfId="0" applyNumberFormat="1"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5" xfId="0" applyFont="1" applyFill="1" applyBorder="1" applyAlignment="1">
      <alignment horizontal="left" vertical="center" wrapText="1"/>
    </xf>
    <xf numFmtId="0" fontId="7" fillId="0" borderId="7"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26" fillId="0" borderId="7" xfId="0" applyFont="1" applyFill="1" applyBorder="1" applyAlignment="1">
      <alignment horizontal="center" vertical="center"/>
    </xf>
    <xf numFmtId="49" fontId="26" fillId="0" borderId="3" xfId="0" applyNumberFormat="1" applyFont="1" applyFill="1" applyBorder="1" applyAlignment="1">
      <alignment vertical="center"/>
    </xf>
    <xf numFmtId="0" fontId="26" fillId="0" borderId="7" xfId="0" applyFont="1" applyFill="1" applyBorder="1" applyAlignment="1">
      <alignment vertical="center"/>
    </xf>
    <xf numFmtId="0" fontId="26" fillId="0" borderId="3"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7" fillId="0" borderId="3" xfId="0" applyFont="1" applyFill="1" applyBorder="1" applyAlignment="1">
      <alignment vertical="center" wrapText="1"/>
    </xf>
    <xf numFmtId="0" fontId="7" fillId="0" borderId="7"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7"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7" xfId="0" applyFont="1" applyFill="1" applyBorder="1" applyAlignment="1">
      <alignment vertical="center" wrapText="1"/>
    </xf>
    <xf numFmtId="0" fontId="26" fillId="0" borderId="5" xfId="0" applyFont="1" applyFill="1" applyBorder="1" applyAlignment="1">
      <alignment vertical="center" wrapText="1"/>
    </xf>
    <xf numFmtId="49" fontId="6" fillId="0" borderId="3"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0" fontId="15" fillId="0" borderId="3"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5"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13" fillId="0" borderId="0" xfId="1" applyFont="1" applyFill="1" applyBorder="1" applyAlignment="1">
      <alignment horizontal="center" vertical="center" wrapText="1"/>
    </xf>
    <xf numFmtId="0" fontId="7"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4" fillId="0" borderId="0" xfId="1" applyFont="1" applyFill="1" applyBorder="1" applyAlignment="1">
      <alignment horizontal="left" vertical="center" wrapText="1"/>
    </xf>
    <xf numFmtId="0" fontId="26" fillId="0" borderId="0" xfId="0" applyFont="1" applyFill="1" applyAlignment="1">
      <alignment horizontal="left" vertical="center" wrapText="1"/>
    </xf>
    <xf numFmtId="4" fontId="6" fillId="2" borderId="1" xfId="0" applyNumberFormat="1" applyFont="1" applyFill="1" applyBorder="1" applyAlignment="1">
      <alignment horizontal="center" vertical="center" wrapText="1"/>
    </xf>
    <xf numFmtId="4" fontId="26" fillId="2" borderId="1"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wrapText="1"/>
    </xf>
    <xf numFmtId="165" fontId="26" fillId="0" borderId="1" xfId="0" applyNumberFormat="1" applyFont="1" applyFill="1" applyBorder="1" applyAlignment="1">
      <alignment horizontal="center" vertical="center"/>
    </xf>
    <xf numFmtId="0" fontId="26" fillId="0" borderId="1" xfId="0" applyFont="1" applyFill="1" applyBorder="1" applyAlignment="1"/>
    <xf numFmtId="0" fontId="8" fillId="0" borderId="3" xfId="0" applyFont="1" applyFill="1" applyBorder="1" applyAlignment="1">
      <alignment horizontal="center" vertical="center"/>
    </xf>
    <xf numFmtId="4" fontId="6" fillId="0" borderId="1" xfId="0" applyNumberFormat="1" applyFont="1" applyFill="1" applyBorder="1" applyAlignment="1">
      <alignment horizontal="center" vertical="center" wrapText="1"/>
    </xf>
    <xf numFmtId="4" fontId="26" fillId="0" borderId="1" xfId="0" applyNumberFormat="1" applyFont="1" applyFill="1" applyBorder="1" applyAlignment="1">
      <alignment horizontal="center" vertical="center"/>
    </xf>
    <xf numFmtId="0" fontId="6" fillId="0" borderId="3" xfId="0" applyFont="1" applyFill="1" applyBorder="1" applyAlignment="1">
      <alignment vertical="center" wrapText="1"/>
    </xf>
    <xf numFmtId="0" fontId="6" fillId="0" borderId="7" xfId="0" applyFont="1" applyFill="1" applyBorder="1" applyAlignment="1">
      <alignment vertical="center" wrapText="1"/>
    </xf>
    <xf numFmtId="0" fontId="7" fillId="0" borderId="7" xfId="0" applyFont="1" applyFill="1" applyBorder="1" applyAlignment="1">
      <alignment horizontal="left" vertical="center" wrapText="1"/>
    </xf>
    <xf numFmtId="0" fontId="7" fillId="0" borderId="1" xfId="0" applyFont="1" applyFill="1" applyBorder="1" applyAlignment="1">
      <alignment horizontal="left" vertical="center" wrapText="1"/>
    </xf>
    <xf numFmtId="49" fontId="8" fillId="0" borderId="7"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8" fillId="0" borderId="3" xfId="0" applyFont="1" applyFill="1" applyBorder="1" applyAlignment="1">
      <alignment vertical="center" wrapText="1"/>
    </xf>
    <xf numFmtId="0" fontId="7" fillId="0" borderId="5" xfId="0" applyFont="1" applyFill="1" applyBorder="1" applyAlignment="1">
      <alignment horizontal="left" vertical="center" wrapText="1"/>
    </xf>
    <xf numFmtId="49" fontId="8" fillId="0" borderId="5"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0" fillId="0" borderId="1" xfId="0" applyFill="1" applyBorder="1" applyAlignment="1"/>
    <xf numFmtId="0" fontId="6" fillId="0" borderId="1" xfId="0" applyFont="1" applyFill="1" applyBorder="1" applyAlignment="1">
      <alignment horizontal="left" vertical="top" wrapText="1"/>
    </xf>
    <xf numFmtId="0" fontId="26" fillId="0" borderId="1" xfId="0" applyFont="1" applyFill="1" applyBorder="1" applyAlignment="1">
      <alignment horizontal="left" vertical="top" wrapText="1"/>
    </xf>
    <xf numFmtId="0" fontId="13" fillId="0" borderId="0" xfId="0" applyFont="1" applyFill="1" applyAlignment="1">
      <alignment horizontal="center" vertical="center" wrapText="1"/>
    </xf>
    <xf numFmtId="0" fontId="29"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0" xfId="0" applyFont="1" applyFill="1" applyAlignment="1">
      <alignment horizontal="left" vertical="center" wrapText="1"/>
    </xf>
    <xf numFmtId="49" fontId="5" fillId="0" borderId="3"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 xfId="0" applyFont="1" applyFill="1" applyBorder="1" applyAlignment="1">
      <alignment horizontal="left" vertical="center" wrapText="1"/>
    </xf>
    <xf numFmtId="49" fontId="21" fillId="0" borderId="0" xfId="0" applyNumberFormat="1" applyFont="1" applyAlignment="1"/>
    <xf numFmtId="0" fontId="21" fillId="0" borderId="0" xfId="0" applyFont="1" applyAlignment="1"/>
    <xf numFmtId="0" fontId="0" fillId="0" borderId="0" xfId="0" applyFont="1" applyAlignment="1">
      <alignment horizontal="left" vertical="center" wrapText="1"/>
    </xf>
    <xf numFmtId="0" fontId="49" fillId="2" borderId="8" xfId="0" applyFont="1" applyFill="1" applyBorder="1" applyAlignment="1">
      <alignment horizontal="center" vertical="center" wrapText="1"/>
    </xf>
    <xf numFmtId="0" fontId="49" fillId="2" borderId="9" xfId="0" applyFont="1" applyFill="1" applyBorder="1" applyAlignment="1">
      <alignment horizontal="center" vertical="center" wrapText="1"/>
    </xf>
    <xf numFmtId="0" fontId="50" fillId="2" borderId="9" xfId="0" applyFont="1" applyFill="1" applyBorder="1" applyAlignment="1">
      <alignment horizontal="center" vertical="center" wrapText="1"/>
    </xf>
    <xf numFmtId="0" fontId="50" fillId="2" borderId="6" xfId="0" applyFont="1" applyFill="1" applyBorder="1" applyAlignment="1">
      <alignment horizontal="center" vertical="center" wrapText="1"/>
    </xf>
    <xf numFmtId="0" fontId="14" fillId="2" borderId="0" xfId="0" applyFont="1" applyFill="1" applyAlignment="1">
      <alignment wrapText="1"/>
    </xf>
    <xf numFmtId="0" fontId="39" fillId="2" borderId="0" xfId="0" applyFont="1" applyFill="1" applyAlignment="1">
      <alignment wrapText="1"/>
    </xf>
    <xf numFmtId="0" fontId="40" fillId="2" borderId="0" xfId="0" applyFont="1" applyFill="1" applyAlignment="1">
      <alignment wrapText="1"/>
    </xf>
    <xf numFmtId="0" fontId="33" fillId="2" borderId="2" xfId="0" applyFont="1" applyFill="1" applyBorder="1" applyAlignment="1">
      <alignment horizontal="center" wrapText="1"/>
    </xf>
    <xf numFmtId="0" fontId="36" fillId="2" borderId="2" xfId="0" applyFont="1" applyFill="1" applyBorder="1" applyAlignment="1">
      <alignment wrapText="1"/>
    </xf>
    <xf numFmtId="0" fontId="37" fillId="2" borderId="2" xfId="0" applyFont="1" applyFill="1" applyBorder="1" applyAlignment="1">
      <alignment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4" fillId="2" borderId="0" xfId="1" applyFont="1" applyFill="1" applyBorder="1" applyAlignment="1">
      <alignment horizontal="left" vertical="center" wrapText="1"/>
    </xf>
    <xf numFmtId="0" fontId="26" fillId="2" borderId="0" xfId="0" applyFont="1" applyFill="1" applyAlignment="1">
      <alignment horizontal="left" vertical="center" wrapText="1"/>
    </xf>
    <xf numFmtId="0" fontId="13" fillId="2" borderId="0" xfId="0" applyFont="1" applyFill="1" applyBorder="1" applyAlignment="1">
      <alignment horizontal="center" wrapText="1"/>
    </xf>
    <xf numFmtId="0" fontId="8" fillId="2" borderId="3" xfId="0" applyFont="1" applyFill="1" applyBorder="1" applyAlignment="1">
      <alignment horizontal="center" vertical="center" wrapText="1"/>
    </xf>
    <xf numFmtId="0" fontId="18" fillId="2" borderId="7" xfId="0" applyFont="1" applyFill="1" applyBorder="1"/>
    <xf numFmtId="0" fontId="18" fillId="2" borderId="5" xfId="0" applyFont="1" applyFill="1" applyBorder="1"/>
    <xf numFmtId="0" fontId="8" fillId="2" borderId="1" xfId="0" applyFont="1" applyFill="1" applyBorder="1" applyAlignment="1">
      <alignment horizontal="center" wrapText="1"/>
    </xf>
    <xf numFmtId="0" fontId="32" fillId="2" borderId="0" xfId="0" applyFont="1" applyFill="1" applyBorder="1" applyAlignment="1">
      <alignment horizontal="center"/>
    </xf>
    <xf numFmtId="2" fontId="49" fillId="2" borderId="1" xfId="0" applyNumberFormat="1" applyFont="1" applyFill="1" applyBorder="1" applyAlignment="1">
      <alignment horizontal="center" vertical="center"/>
    </xf>
    <xf numFmtId="0" fontId="50" fillId="2" borderId="1" xfId="0" applyFont="1" applyFill="1" applyBorder="1" applyAlignment="1">
      <alignment horizontal="center" vertical="center"/>
    </xf>
    <xf numFmtId="0" fontId="9" fillId="2" borderId="1" xfId="0" applyFont="1" applyFill="1" applyBorder="1" applyAlignment="1">
      <alignment horizontal="center"/>
    </xf>
    <xf numFmtId="0" fontId="6" fillId="2" borderId="1" xfId="0" applyFont="1" applyFill="1" applyBorder="1" applyAlignment="1">
      <alignment horizontal="center" vertical="center"/>
    </xf>
    <xf numFmtId="0" fontId="13" fillId="0" borderId="0" xfId="0" applyFont="1" applyAlignment="1">
      <alignment horizontal="center" vertical="center" wrapText="1"/>
    </xf>
    <xf numFmtId="0" fontId="13" fillId="0" borderId="2" xfId="0" applyFont="1" applyBorder="1" applyAlignment="1">
      <alignment horizontal="center" vertical="center"/>
    </xf>
    <xf numFmtId="0" fontId="26" fillId="0" borderId="2" xfId="0" applyFont="1" applyBorder="1" applyAlignment="1">
      <alignment horizontal="center" vertical="center"/>
    </xf>
    <xf numFmtId="0" fontId="26" fillId="0" borderId="0" xfId="0" applyFont="1" applyAlignment="1">
      <alignment horizontal="left" vertical="center" wrapText="1"/>
    </xf>
    <xf numFmtId="49" fontId="53" fillId="0" borderId="0" xfId="0" applyNumberFormat="1" applyFont="1" applyFill="1" applyBorder="1" applyAlignment="1">
      <alignment horizontal="left" vertical="center" wrapText="1"/>
    </xf>
    <xf numFmtId="0" fontId="54" fillId="0" borderId="0" xfId="0" applyFont="1" applyFill="1" applyAlignment="1">
      <alignment horizontal="justify" wrapText="1"/>
    </xf>
    <xf numFmtId="0" fontId="51" fillId="0" borderId="0" xfId="0" applyFont="1" applyBorder="1" applyAlignment="1">
      <alignment horizontal="center" vertical="center" wrapText="1"/>
    </xf>
    <xf numFmtId="0" fontId="52" fillId="0" borderId="0" xfId="0" applyFont="1" applyAlignment="1">
      <alignment horizontal="center" vertical="center" wrapText="1"/>
    </xf>
    <xf numFmtId="0" fontId="44" fillId="0" borderId="1"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57" fillId="0" borderId="0" xfId="0" applyFont="1"/>
    <xf numFmtId="0" fontId="23" fillId="0" borderId="0" xfId="0" applyFont="1" applyAlignment="1">
      <alignment horizontal="right"/>
    </xf>
    <xf numFmtId="167" fontId="15" fillId="2" borderId="1"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168" fontId="15" fillId="2" borderId="1" xfId="0" applyNumberFormat="1" applyFont="1" applyFill="1" applyBorder="1" applyAlignment="1">
      <alignment horizontal="center" vertical="center" wrapText="1"/>
    </xf>
    <xf numFmtId="2" fontId="48" fillId="2" borderId="1" xfId="0" applyNumberFormat="1" applyFont="1" applyFill="1" applyBorder="1" applyAlignment="1">
      <alignment horizontal="center" vertical="center"/>
    </xf>
    <xf numFmtId="1" fontId="35" fillId="2" borderId="1" xfId="0" applyNumberFormat="1" applyFont="1" applyFill="1" applyBorder="1" applyAlignment="1">
      <alignment horizontal="center" vertical="center"/>
    </xf>
    <xf numFmtId="2" fontId="8" fillId="2" borderId="1" xfId="0" applyNumberFormat="1" applyFont="1" applyFill="1" applyBorder="1" applyAlignment="1">
      <alignment horizontal="center" vertical="center"/>
    </xf>
    <xf numFmtId="168" fontId="8" fillId="2" borderId="1" xfId="0" applyNumberFormat="1" applyFont="1" applyFill="1" applyBorder="1" applyAlignment="1">
      <alignment horizontal="center" vertical="center"/>
    </xf>
    <xf numFmtId="2" fontId="8" fillId="2" borderId="5" xfId="0" applyNumberFormat="1" applyFont="1" applyFill="1" applyBorder="1" applyAlignment="1">
      <alignment horizontal="center" vertical="center"/>
    </xf>
    <xf numFmtId="2" fontId="7" fillId="2" borderId="1" xfId="0" applyNumberFormat="1" applyFont="1" applyFill="1" applyBorder="1" applyAlignment="1">
      <alignment horizontal="center" vertical="center"/>
    </xf>
    <xf numFmtId="168" fontId="7" fillId="2" borderId="1" xfId="0" applyNumberFormat="1" applyFont="1" applyFill="1" applyBorder="1" applyAlignment="1">
      <alignment horizontal="center" vertical="center"/>
    </xf>
    <xf numFmtId="167" fontId="7" fillId="2" borderId="1" xfId="0" applyNumberFormat="1" applyFont="1" applyFill="1" applyBorder="1" applyAlignment="1">
      <alignment horizontal="center" vertical="center"/>
    </xf>
    <xf numFmtId="0" fontId="23" fillId="2" borderId="0" xfId="0" applyFont="1" applyFill="1" applyAlignment="1">
      <alignment horizontal="right"/>
    </xf>
    <xf numFmtId="49" fontId="55" fillId="2" borderId="0" xfId="0" applyNumberFormat="1" applyFont="1" applyFill="1" applyAlignment="1">
      <alignment horizontal="center"/>
    </xf>
    <xf numFmtId="49" fontId="4" fillId="2" borderId="1" xfId="0" applyNumberFormat="1" applyFont="1" applyFill="1" applyBorder="1" applyAlignment="1">
      <alignment horizontal="center" vertical="center"/>
    </xf>
    <xf numFmtId="0" fontId="4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0" fillId="2" borderId="10" xfId="0" applyFill="1" applyBorder="1" applyAlignment="1">
      <alignment horizontal="left"/>
    </xf>
    <xf numFmtId="0" fontId="0" fillId="2" borderId="0" xfId="0" applyFill="1" applyBorder="1"/>
    <xf numFmtId="0" fontId="0" fillId="2" borderId="0" xfId="0" applyFill="1"/>
    <xf numFmtId="0" fontId="46" fillId="2" borderId="1" xfId="0" applyFont="1" applyFill="1" applyBorder="1" applyAlignment="1">
      <alignment horizontal="center" wrapText="1"/>
    </xf>
    <xf numFmtId="0" fontId="0" fillId="2" borderId="1" xfId="0" applyFill="1" applyBorder="1"/>
    <xf numFmtId="0" fontId="0" fillId="2" borderId="0" xfId="0" applyFill="1" applyAlignment="1">
      <alignment horizontal="left"/>
    </xf>
    <xf numFmtId="0" fontId="49" fillId="2" borderId="10" xfId="0" applyNumberFormat="1" applyFont="1" applyFill="1" applyBorder="1" applyAlignment="1">
      <alignment horizontal="left" vertical="center" wrapText="1"/>
    </xf>
    <xf numFmtId="0" fontId="49" fillId="2" borderId="0" xfId="0" applyNumberFormat="1" applyFont="1" applyFill="1" applyBorder="1" applyAlignment="1">
      <alignment horizontal="left" vertical="center" wrapText="1"/>
    </xf>
    <xf numFmtId="0" fontId="45" fillId="2" borderId="10" xfId="0" applyNumberFormat="1" applyFont="1" applyFill="1" applyBorder="1" applyAlignment="1">
      <alignment horizontal="left" vertical="center" wrapText="1"/>
    </xf>
    <xf numFmtId="0" fontId="45" fillId="2" borderId="0" xfId="0" applyNumberFormat="1" applyFont="1" applyFill="1" applyBorder="1" applyAlignment="1">
      <alignment horizontal="left" vertical="center" wrapText="1"/>
    </xf>
    <xf numFmtId="49" fontId="44" fillId="2" borderId="1" xfId="0" applyNumberFormat="1" applyFont="1" applyFill="1" applyBorder="1" applyAlignment="1">
      <alignment horizontal="center" vertical="center"/>
    </xf>
    <xf numFmtId="0" fontId="44" fillId="2" borderId="1" xfId="0" applyFont="1" applyFill="1" applyBorder="1" applyAlignment="1">
      <alignment horizontal="left" vertical="center" wrapText="1"/>
    </xf>
    <xf numFmtId="0" fontId="44" fillId="2" borderId="1" xfId="0" applyFont="1" applyFill="1" applyBorder="1" applyAlignment="1">
      <alignment horizontal="center" vertical="center" wrapText="1"/>
    </xf>
    <xf numFmtId="49" fontId="28" fillId="2" borderId="1" xfId="0" applyNumberFormat="1" applyFont="1" applyFill="1" applyBorder="1" applyAlignment="1">
      <alignment horizontal="center" vertical="center"/>
    </xf>
    <xf numFmtId="0" fontId="2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30" fillId="2" borderId="1" xfId="0" applyFont="1" applyFill="1" applyBorder="1" applyAlignment="1">
      <alignment wrapText="1"/>
    </xf>
    <xf numFmtId="0" fontId="30" fillId="2" borderId="1" xfId="0" applyFont="1" applyFill="1" applyBorder="1" applyAlignment="1">
      <alignment horizontal="center" vertical="top" wrapText="1"/>
    </xf>
    <xf numFmtId="0" fontId="9" fillId="2" borderId="1" xfId="0" applyFont="1" applyFill="1" applyBorder="1" applyAlignment="1">
      <alignment horizontal="center" vertical="center" wrapText="1"/>
    </xf>
    <xf numFmtId="0" fontId="31" fillId="2" borderId="1" xfId="0" applyFont="1" applyFill="1" applyBorder="1"/>
    <xf numFmtId="0" fontId="46" fillId="2" borderId="1" xfId="0" applyFont="1" applyFill="1" applyBorder="1" applyAlignment="1">
      <alignment horizontal="left" vertical="center" wrapText="1"/>
    </xf>
    <xf numFmtId="0" fontId="30" fillId="2" borderId="1" xfId="0" applyFont="1" applyFill="1" applyBorder="1" applyAlignment="1">
      <alignment horizontal="center" wrapText="1"/>
    </xf>
    <xf numFmtId="0" fontId="30" fillId="2" borderId="1" xfId="0" applyNumberFormat="1" applyFont="1" applyFill="1" applyBorder="1" applyAlignment="1">
      <alignment horizontal="left" vertical="center" wrapText="1"/>
    </xf>
    <xf numFmtId="0" fontId="47" fillId="2" borderId="1" xfId="0" applyFont="1" applyFill="1" applyBorder="1" applyAlignment="1">
      <alignment vertical="center" wrapText="1"/>
    </xf>
    <xf numFmtId="0" fontId="26" fillId="2" borderId="1" xfId="0" applyFont="1" applyFill="1" applyBorder="1" applyAlignment="1">
      <alignment horizontal="center" vertical="center" wrapText="1"/>
    </xf>
    <xf numFmtId="49" fontId="28"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50" fillId="2" borderId="1" xfId="0" applyFont="1" applyFill="1" applyBorder="1" applyAlignment="1">
      <alignment horizontal="center" vertical="center" wrapText="1"/>
    </xf>
    <xf numFmtId="0" fontId="57" fillId="0" borderId="0" xfId="0" applyFont="1" applyAlignment="1">
      <alignment horizontal="right"/>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52;&#1086;&#1080;%20&#1076;&#1086;&#1082;&#1091;&#1084;&#1077;&#1085;&#1090;&#1099;\&#1048;&#1088;&#1086;&#1076;&#1086;&#1074;&#1072;%20&#1051;.&#1043;\&#1052;&#1091;&#1085;&#1080;&#1094;&#1080;&#1087;&#1072;&#1083;&#1100;&#1085;&#1099;&#1077;%20&#1087;&#1088;&#1086;&#1075;&#1088;&#1072;&#1084;&#1084;&#1099;\&#1048;&#1079;&#1084;&#1077;&#1085;&#1077;&#1085;&#1080;&#1103;%20&#1085;&#1072;%20&#1086;&#1089;&#1085;&#1086;&#1074;&#1072;&#1085;&#1080;&#1103;%20&#1088;&#1077;&#1096;&#1077;&#1085;&#1080;&#1103;%20&#1044;&#1091;&#1084;&#1099;%20&#1086;&#1090;25.02.15%20&#8470;499\&#1044;&#1091;&#1084;&#1072;%20&#1086;&#1090;%20&#1092;&#1077;&#1074;&#1088;&#1072;&#1083;&#1103;\&#1055;&#1088;&#1080;&#1083;&#1086;&#1078;&#1077;&#1085;&#1080;&#1103;%20&#1082;%20&#1087;&#1088;&#1086;&#1075;&#1088;&#1072;&#1084;&#1084;&#10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s>
    <sheetDataSet>
      <sheetData sheetId="0" refreshError="1"/>
      <sheetData sheetId="1" refreshError="1"/>
      <sheetData sheetId="2" refreshError="1"/>
      <sheetData sheetId="3" refreshError="1"/>
      <sheetData sheetId="4" refreshError="1">
        <row r="63">
          <cell r="F63" t="str">
            <v>Развитие транспортной системы (организация транспортного обслуживания населения, развитие дорожного хозяйства)</v>
          </cell>
        </row>
      </sheetData>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view="pageBreakPreview" topLeftCell="F1" zoomScale="60" zoomScaleNormal="100" workbookViewId="0">
      <selection activeCell="O10" sqref="O10"/>
    </sheetView>
  </sheetViews>
  <sheetFormatPr defaultRowHeight="15" x14ac:dyDescent="0.25"/>
  <cols>
    <col min="1" max="5" width="3.28515625" hidden="1" customWidth="1"/>
    <col min="6" max="6" width="31.85546875" customWidth="1"/>
    <col min="7" max="7" width="13.42578125" customWidth="1"/>
    <col min="8" max="8" width="5.42578125" customWidth="1"/>
    <col min="9" max="10" width="4" customWidth="1"/>
    <col min="11" max="11" width="6.42578125" customWidth="1"/>
    <col min="12" max="12" width="4.5703125" customWidth="1"/>
    <col min="13" max="13" width="9" customWidth="1"/>
    <col min="14" max="14" width="9.42578125" customWidth="1"/>
    <col min="15" max="15" width="14.28515625" customWidth="1"/>
    <col min="16" max="16" width="9.5703125" customWidth="1"/>
    <col min="17" max="17" width="18.42578125" customWidth="1"/>
  </cols>
  <sheetData>
    <row r="1" spans="1:18" ht="87" customHeight="1" x14ac:dyDescent="0.25">
      <c r="A1" s="2"/>
      <c r="B1" s="2"/>
      <c r="C1" s="2"/>
      <c r="D1" s="2"/>
      <c r="E1" s="2"/>
      <c r="F1" s="2"/>
      <c r="G1" s="2"/>
      <c r="H1" s="2"/>
      <c r="I1" s="2"/>
      <c r="J1" s="2"/>
      <c r="K1" s="2"/>
      <c r="L1" s="2"/>
      <c r="M1" s="2"/>
      <c r="O1" s="270" t="s">
        <v>155</v>
      </c>
      <c r="P1" s="271"/>
      <c r="Q1" s="271"/>
      <c r="R1" s="8"/>
    </row>
    <row r="2" spans="1:18" ht="47.25" customHeight="1" x14ac:dyDescent="0.25">
      <c r="A2" s="2"/>
      <c r="B2" s="2"/>
      <c r="C2" s="2"/>
      <c r="D2" s="2"/>
      <c r="E2" s="2"/>
      <c r="F2" s="2"/>
      <c r="G2" s="2"/>
      <c r="H2" s="2"/>
      <c r="I2" s="2"/>
      <c r="J2" s="2"/>
      <c r="K2" s="2"/>
      <c r="L2" s="2"/>
      <c r="M2" s="2"/>
      <c r="O2" s="272" t="s">
        <v>305</v>
      </c>
      <c r="P2" s="273"/>
      <c r="Q2" s="273"/>
      <c r="R2" s="273"/>
    </row>
    <row r="3" spans="1:18" ht="18" customHeight="1" x14ac:dyDescent="0.25">
      <c r="A3" s="2"/>
      <c r="B3" s="2"/>
      <c r="C3" s="2"/>
      <c r="D3" s="2"/>
      <c r="E3" s="2"/>
      <c r="F3" s="2"/>
      <c r="G3" s="2"/>
      <c r="H3" s="2"/>
      <c r="I3" s="2"/>
      <c r="J3" s="2"/>
      <c r="K3" s="2"/>
      <c r="L3" s="2"/>
      <c r="M3" s="2"/>
      <c r="O3" s="7"/>
      <c r="P3" s="7"/>
      <c r="Q3" s="9" t="s">
        <v>228</v>
      </c>
      <c r="R3" s="9"/>
    </row>
    <row r="4" spans="1:18" ht="18" customHeight="1" x14ac:dyDescent="0.25">
      <c r="A4" s="2"/>
      <c r="B4" s="2"/>
      <c r="C4" s="2"/>
      <c r="D4" s="2"/>
      <c r="E4" s="2"/>
      <c r="F4" s="2"/>
      <c r="G4" s="2"/>
      <c r="H4" s="2"/>
      <c r="I4" s="2"/>
      <c r="J4" s="2"/>
      <c r="K4" s="2"/>
      <c r="L4" s="2"/>
      <c r="M4" s="2"/>
      <c r="O4" s="274" t="s">
        <v>371</v>
      </c>
      <c r="P4" s="275"/>
      <c r="Q4" s="275"/>
      <c r="R4" s="275"/>
    </row>
    <row r="5" spans="1:18" ht="52.5" customHeight="1" x14ac:dyDescent="0.25">
      <c r="A5" s="2"/>
      <c r="B5" s="2"/>
      <c r="C5" s="2"/>
      <c r="D5" s="2"/>
      <c r="E5" s="2"/>
      <c r="F5" s="2"/>
      <c r="G5" s="2"/>
      <c r="H5" s="2"/>
      <c r="I5" s="2"/>
      <c r="J5" s="2"/>
      <c r="K5" s="2"/>
      <c r="L5" s="2"/>
      <c r="M5" s="2"/>
      <c r="N5" s="21"/>
      <c r="O5" s="21"/>
      <c r="P5" s="2"/>
      <c r="Q5" s="2"/>
    </row>
    <row r="6" spans="1:18" ht="17.45" customHeight="1" x14ac:dyDescent="0.25">
      <c r="A6" s="276" t="s">
        <v>373</v>
      </c>
      <c r="B6" s="276"/>
      <c r="C6" s="276"/>
      <c r="D6" s="276"/>
      <c r="E6" s="276"/>
      <c r="F6" s="276"/>
      <c r="G6" s="276"/>
      <c r="H6" s="276"/>
      <c r="I6" s="276"/>
      <c r="J6" s="276"/>
      <c r="K6" s="276"/>
      <c r="L6" s="276"/>
      <c r="M6" s="276"/>
      <c r="N6" s="276"/>
      <c r="O6" s="276"/>
      <c r="P6" s="276"/>
      <c r="Q6" s="276"/>
    </row>
    <row r="7" spans="1:18" ht="17.45" customHeight="1" x14ac:dyDescent="0.25">
      <c r="A7" s="276" t="s">
        <v>372</v>
      </c>
      <c r="B7" s="277"/>
      <c r="C7" s="277"/>
      <c r="D7" s="277"/>
      <c r="E7" s="277"/>
      <c r="F7" s="277"/>
      <c r="G7" s="277"/>
      <c r="H7" s="277"/>
      <c r="I7" s="277"/>
      <c r="J7" s="277"/>
      <c r="K7" s="277"/>
      <c r="L7" s="277"/>
      <c r="M7" s="277"/>
      <c r="N7" s="277"/>
      <c r="O7" s="277"/>
      <c r="P7" s="277"/>
      <c r="Q7" s="277"/>
    </row>
    <row r="8" spans="1:18" ht="13.9" customHeight="1" x14ac:dyDescent="0.25">
      <c r="A8" s="20"/>
      <c r="B8" s="20"/>
      <c r="C8" s="20"/>
      <c r="D8" s="20"/>
      <c r="E8" s="20"/>
      <c r="F8" s="20"/>
      <c r="G8" s="20"/>
      <c r="H8" s="20"/>
      <c r="I8" s="20"/>
      <c r="J8" s="20"/>
      <c r="K8" s="20"/>
      <c r="L8" s="20"/>
      <c r="M8" s="20"/>
      <c r="N8" s="20"/>
      <c r="O8" s="20"/>
      <c r="P8" s="20"/>
      <c r="Q8" s="20"/>
    </row>
  </sheetData>
  <mergeCells count="5">
    <mergeCell ref="O1:Q1"/>
    <mergeCell ref="O2:R2"/>
    <mergeCell ref="O4:R4"/>
    <mergeCell ref="A6:Q6"/>
    <mergeCell ref="A7:Q7"/>
  </mergeCells>
  <pageMargins left="0.31496062992125984" right="0.31496062992125984"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8"/>
  <sheetViews>
    <sheetView topLeftCell="B1" zoomScale="124" zoomScaleNormal="124" workbookViewId="0">
      <selection activeCell="A2" sqref="A2:Q2"/>
    </sheetView>
  </sheetViews>
  <sheetFormatPr defaultRowHeight="15" x14ac:dyDescent="0.25"/>
  <cols>
    <col min="1" max="1" width="4" style="82" customWidth="1"/>
    <col min="2" max="2" width="3.28515625" style="82" customWidth="1"/>
    <col min="3" max="3" width="3.5703125" style="33" customWidth="1"/>
    <col min="4" max="4" width="3.140625" style="33" customWidth="1"/>
    <col min="5" max="5" width="3" style="33" customWidth="1"/>
    <col min="6" max="6" width="37.28515625" style="33" customWidth="1"/>
    <col min="7" max="7" width="18.85546875" style="33" customWidth="1"/>
    <col min="8" max="8" width="6.140625" style="33" customWidth="1"/>
    <col min="9" max="10" width="4.140625" style="33" customWidth="1"/>
    <col min="11" max="11" width="11.42578125" style="33" customWidth="1"/>
    <col min="12" max="12" width="6.28515625" style="33" customWidth="1"/>
    <col min="13" max="13" width="13.42578125" style="33" customWidth="1"/>
    <col min="14" max="14" width="13.5703125" style="33" customWidth="1"/>
    <col min="15" max="15" width="15.28515625" style="100" customWidth="1"/>
    <col min="16" max="16" width="12" style="33" customWidth="1"/>
    <col min="17" max="17" width="12.85546875" style="33" customWidth="1"/>
    <col min="18" max="16384" width="9.140625" style="33"/>
  </cols>
  <sheetData>
    <row r="1" spans="1:18" ht="24.75" customHeight="1" x14ac:dyDescent="0.25">
      <c r="A1" s="1"/>
      <c r="B1" s="1"/>
      <c r="C1" s="2"/>
      <c r="D1" s="2"/>
      <c r="E1" s="2"/>
      <c r="F1" s="2"/>
      <c r="G1" s="2"/>
      <c r="H1" s="2"/>
      <c r="I1" s="2"/>
      <c r="J1" s="2"/>
      <c r="K1" s="2"/>
      <c r="L1" s="2"/>
      <c r="M1" s="2"/>
      <c r="O1" s="228"/>
      <c r="P1" s="56"/>
      <c r="Q1" s="56" t="s">
        <v>566</v>
      </c>
      <c r="R1" s="56"/>
    </row>
    <row r="2" spans="1:18" s="57" customFormat="1" ht="35.25" customHeight="1" x14ac:dyDescent="0.2">
      <c r="A2" s="329" t="s">
        <v>368</v>
      </c>
      <c r="B2" s="329"/>
      <c r="C2" s="329"/>
      <c r="D2" s="329"/>
      <c r="E2" s="329"/>
      <c r="F2" s="329"/>
      <c r="G2" s="329"/>
      <c r="H2" s="329"/>
      <c r="I2" s="329"/>
      <c r="J2" s="329"/>
      <c r="K2" s="329"/>
      <c r="L2" s="329"/>
      <c r="M2" s="329"/>
      <c r="N2" s="329"/>
      <c r="O2" s="329"/>
      <c r="P2" s="329"/>
      <c r="Q2" s="329"/>
    </row>
    <row r="3" spans="1:18" s="57" customFormat="1" ht="35.25" customHeight="1" x14ac:dyDescent="0.2">
      <c r="A3" s="334" t="s">
        <v>369</v>
      </c>
      <c r="B3" s="335"/>
      <c r="C3" s="335"/>
      <c r="D3" s="335"/>
      <c r="E3" s="335"/>
      <c r="F3" s="335"/>
      <c r="G3" s="335"/>
      <c r="H3" s="335"/>
      <c r="I3" s="335"/>
      <c r="J3" s="335"/>
      <c r="K3" s="335"/>
      <c r="L3" s="335"/>
      <c r="M3" s="335"/>
      <c r="N3" s="335"/>
      <c r="O3" s="335"/>
      <c r="P3" s="335"/>
      <c r="Q3" s="335"/>
    </row>
    <row r="4" spans="1:18" s="57" customFormat="1" ht="35.25" customHeight="1" x14ac:dyDescent="0.2">
      <c r="A4" s="334" t="s">
        <v>240</v>
      </c>
      <c r="B4" s="335"/>
      <c r="C4" s="335"/>
      <c r="D4" s="335"/>
      <c r="E4" s="335"/>
      <c r="F4" s="335"/>
      <c r="G4" s="335"/>
      <c r="H4" s="335"/>
      <c r="I4" s="335"/>
      <c r="J4" s="335"/>
      <c r="K4" s="335"/>
      <c r="L4" s="335"/>
      <c r="M4" s="335"/>
      <c r="N4" s="335"/>
      <c r="O4" s="335"/>
      <c r="P4" s="335"/>
      <c r="Q4" s="335"/>
    </row>
    <row r="5" spans="1:18" ht="17.25" customHeight="1" x14ac:dyDescent="0.25">
      <c r="A5" s="1"/>
      <c r="B5" s="1"/>
      <c r="C5" s="2"/>
      <c r="D5" s="2"/>
      <c r="E5" s="3"/>
      <c r="F5" s="3"/>
      <c r="G5" s="3"/>
      <c r="H5" s="3"/>
      <c r="I5" s="3"/>
      <c r="J5" s="3"/>
      <c r="K5" s="3"/>
      <c r="L5" s="3"/>
      <c r="M5" s="3"/>
    </row>
    <row r="6" spans="1:18" ht="36.75" customHeight="1" x14ac:dyDescent="0.25">
      <c r="A6" s="333" t="s">
        <v>0</v>
      </c>
      <c r="B6" s="333"/>
      <c r="C6" s="333"/>
      <c r="D6" s="333"/>
      <c r="E6" s="333"/>
      <c r="F6" s="333" t="s">
        <v>1</v>
      </c>
      <c r="G6" s="333" t="s">
        <v>2</v>
      </c>
      <c r="H6" s="333" t="s">
        <v>3</v>
      </c>
      <c r="I6" s="333"/>
      <c r="J6" s="333"/>
      <c r="K6" s="333"/>
      <c r="L6" s="333"/>
      <c r="M6" s="330" t="s">
        <v>4</v>
      </c>
      <c r="N6" s="331"/>
      <c r="O6" s="332"/>
      <c r="P6" s="330" t="s">
        <v>59</v>
      </c>
      <c r="Q6" s="332"/>
    </row>
    <row r="7" spans="1:18" ht="48" customHeight="1" x14ac:dyDescent="0.25">
      <c r="A7" s="16" t="s">
        <v>5</v>
      </c>
      <c r="B7" s="16" t="s">
        <v>6</v>
      </c>
      <c r="C7" s="22" t="s">
        <v>7</v>
      </c>
      <c r="D7" s="22" t="s">
        <v>8</v>
      </c>
      <c r="E7" s="22" t="s">
        <v>9</v>
      </c>
      <c r="F7" s="333"/>
      <c r="G7" s="333"/>
      <c r="H7" s="22" t="s">
        <v>10</v>
      </c>
      <c r="I7" s="22" t="s">
        <v>11</v>
      </c>
      <c r="J7" s="22" t="s">
        <v>12</v>
      </c>
      <c r="K7" s="22" t="s">
        <v>13</v>
      </c>
      <c r="L7" s="22" t="s">
        <v>14</v>
      </c>
      <c r="M7" s="22" t="s">
        <v>350</v>
      </c>
      <c r="N7" s="90" t="s">
        <v>366</v>
      </c>
      <c r="O7" s="227" t="s">
        <v>58</v>
      </c>
      <c r="P7" s="22" t="s">
        <v>60</v>
      </c>
      <c r="Q7" s="22" t="s">
        <v>61</v>
      </c>
    </row>
    <row r="8" spans="1:18" ht="20.25" customHeight="1" x14ac:dyDescent="0.25">
      <c r="A8" s="313">
        <v>7</v>
      </c>
      <c r="B8" s="278"/>
      <c r="C8" s="286"/>
      <c r="D8" s="286"/>
      <c r="E8" s="286"/>
      <c r="F8" s="316" t="s">
        <v>508</v>
      </c>
      <c r="G8" s="50" t="s">
        <v>15</v>
      </c>
      <c r="H8" s="22"/>
      <c r="I8" s="22"/>
      <c r="J8" s="22"/>
      <c r="K8" s="22"/>
      <c r="L8" s="22"/>
      <c r="M8" s="61">
        <f>M9+M10+M11</f>
        <v>239150</v>
      </c>
      <c r="N8" s="91">
        <f>N9+N10+N11</f>
        <v>430333.23</v>
      </c>
      <c r="O8" s="229">
        <f>O9+O10+O11</f>
        <v>286268.45</v>
      </c>
      <c r="P8" s="62">
        <f>O8/M8</f>
        <v>1.1970246707087602</v>
      </c>
      <c r="Q8" s="62">
        <f>O8/N8</f>
        <v>0.66522506291229244</v>
      </c>
    </row>
    <row r="9" spans="1:18" ht="26.25" customHeight="1" x14ac:dyDescent="0.25">
      <c r="A9" s="314"/>
      <c r="B9" s="296"/>
      <c r="C9" s="315"/>
      <c r="D9" s="315"/>
      <c r="E9" s="315"/>
      <c r="F9" s="317"/>
      <c r="G9" s="63" t="s">
        <v>16</v>
      </c>
      <c r="H9" s="22">
        <v>935</v>
      </c>
      <c r="I9" s="22"/>
      <c r="J9" s="22"/>
      <c r="K9" s="22"/>
      <c r="L9" s="22"/>
      <c r="M9" s="30">
        <f>M16+M30+M48+M75+M96</f>
        <v>238650</v>
      </c>
      <c r="N9" s="30">
        <f>N16+N30+N48+N76+N96</f>
        <v>387845.77999999997</v>
      </c>
      <c r="O9" s="230">
        <f>O16+O30+O48+O76+O96</f>
        <v>244694.14</v>
      </c>
      <c r="P9" s="64">
        <f>O9/M9</f>
        <v>1.0253263775403312</v>
      </c>
      <c r="Q9" s="64">
        <f>O9/N9</f>
        <v>0.63090576878263327</v>
      </c>
    </row>
    <row r="10" spans="1:18" ht="26.25" customHeight="1" x14ac:dyDescent="0.25">
      <c r="A10" s="291"/>
      <c r="B10" s="291"/>
      <c r="C10" s="291"/>
      <c r="D10" s="291"/>
      <c r="E10" s="291"/>
      <c r="F10" s="318"/>
      <c r="G10" s="23" t="s">
        <v>174</v>
      </c>
      <c r="H10" s="29">
        <v>933</v>
      </c>
      <c r="I10" s="22"/>
      <c r="J10" s="22"/>
      <c r="K10" s="22"/>
      <c r="L10" s="22"/>
      <c r="M10" s="30">
        <f>M12</f>
        <v>0</v>
      </c>
      <c r="N10" s="30">
        <f>N12</f>
        <v>0</v>
      </c>
      <c r="O10" s="230">
        <f>O12</f>
        <v>0</v>
      </c>
      <c r="P10" s="64">
        <v>0</v>
      </c>
      <c r="Q10" s="64">
        <v>0</v>
      </c>
    </row>
    <row r="11" spans="1:18" ht="26.25" customHeight="1" x14ac:dyDescent="0.25">
      <c r="A11" s="292"/>
      <c r="B11" s="292"/>
      <c r="C11" s="292"/>
      <c r="D11" s="292"/>
      <c r="E11" s="292"/>
      <c r="F11" s="294"/>
      <c r="G11" s="23" t="s">
        <v>188</v>
      </c>
      <c r="H11" s="29">
        <v>935</v>
      </c>
      <c r="I11" s="22"/>
      <c r="J11" s="22"/>
      <c r="K11" s="22"/>
      <c r="L11" s="22"/>
      <c r="M11" s="30">
        <f>M31</f>
        <v>500</v>
      </c>
      <c r="N11" s="30">
        <f>N77+N31</f>
        <v>42487.45</v>
      </c>
      <c r="O11" s="230">
        <f>O77+O31</f>
        <v>41574.31</v>
      </c>
      <c r="P11" s="64">
        <f>O11/M11</f>
        <v>83.148619999999994</v>
      </c>
      <c r="Q11" s="64">
        <f>P11/N11</f>
        <v>1.9570160129638282E-3</v>
      </c>
    </row>
    <row r="12" spans="1:18" ht="26.25" customHeight="1" x14ac:dyDescent="0.25">
      <c r="A12" s="65">
        <v>7</v>
      </c>
      <c r="B12" s="52" t="s">
        <v>18</v>
      </c>
      <c r="C12" s="66"/>
      <c r="D12" s="66"/>
      <c r="E12" s="67"/>
      <c r="F12" s="53" t="s">
        <v>173</v>
      </c>
      <c r="G12" s="53" t="s">
        <v>15</v>
      </c>
      <c r="H12" s="68"/>
      <c r="I12" s="68"/>
      <c r="J12" s="68"/>
      <c r="K12" s="68"/>
      <c r="L12" s="68"/>
      <c r="M12" s="17">
        <f>M13+M14</f>
        <v>0</v>
      </c>
      <c r="N12" s="17">
        <f>SUM(N13:N15)</f>
        <v>0</v>
      </c>
      <c r="O12" s="231">
        <f>SUM(O13:O15)</f>
        <v>0</v>
      </c>
      <c r="P12" s="64">
        <v>0</v>
      </c>
      <c r="Q12" s="64">
        <v>0</v>
      </c>
    </row>
    <row r="13" spans="1:18" ht="22.5" customHeight="1" x14ac:dyDescent="0.25">
      <c r="A13" s="280" t="s">
        <v>17</v>
      </c>
      <c r="B13" s="280" t="s">
        <v>18</v>
      </c>
      <c r="C13" s="280" t="s">
        <v>21</v>
      </c>
      <c r="D13" s="305"/>
      <c r="E13" s="278"/>
      <c r="F13" s="324" t="s">
        <v>244</v>
      </c>
      <c r="G13" s="309" t="s">
        <v>174</v>
      </c>
      <c r="H13" s="288">
        <v>933</v>
      </c>
      <c r="I13" s="280" t="s">
        <v>19</v>
      </c>
      <c r="J13" s="280" t="s">
        <v>37</v>
      </c>
      <c r="K13" s="37" t="s">
        <v>245</v>
      </c>
      <c r="L13" s="280" t="s">
        <v>29</v>
      </c>
      <c r="M13" s="18">
        <v>0</v>
      </c>
      <c r="N13" s="18">
        <v>0</v>
      </c>
      <c r="O13" s="232">
        <v>0</v>
      </c>
      <c r="P13" s="64">
        <v>0</v>
      </c>
      <c r="Q13" s="64">
        <v>0</v>
      </c>
    </row>
    <row r="14" spans="1:18" ht="20.25" customHeight="1" x14ac:dyDescent="0.25">
      <c r="A14" s="304"/>
      <c r="B14" s="304"/>
      <c r="C14" s="304"/>
      <c r="D14" s="306"/>
      <c r="E14" s="291"/>
      <c r="F14" s="320"/>
      <c r="G14" s="320"/>
      <c r="H14" s="295"/>
      <c r="I14" s="295"/>
      <c r="J14" s="295"/>
      <c r="K14" s="29" t="s">
        <v>246</v>
      </c>
      <c r="L14" s="295"/>
      <c r="M14" s="18">
        <v>0</v>
      </c>
      <c r="N14" s="18">
        <v>0</v>
      </c>
      <c r="O14" s="232">
        <v>0</v>
      </c>
      <c r="P14" s="64">
        <v>0</v>
      </c>
      <c r="Q14" s="64">
        <v>0</v>
      </c>
    </row>
    <row r="15" spans="1:18" ht="59.25" customHeight="1" x14ac:dyDescent="0.25">
      <c r="A15" s="16" t="s">
        <v>17</v>
      </c>
      <c r="B15" s="16" t="s">
        <v>18</v>
      </c>
      <c r="C15" s="16" t="s">
        <v>42</v>
      </c>
      <c r="D15" s="16"/>
      <c r="E15" s="16"/>
      <c r="F15" s="60" t="s">
        <v>315</v>
      </c>
      <c r="G15" s="41" t="s">
        <v>174</v>
      </c>
      <c r="H15" s="29">
        <v>933</v>
      </c>
      <c r="I15" s="37" t="s">
        <v>19</v>
      </c>
      <c r="J15" s="29">
        <v>13</v>
      </c>
      <c r="K15" s="37" t="s">
        <v>334</v>
      </c>
      <c r="L15" s="29">
        <v>244</v>
      </c>
      <c r="M15" s="18">
        <v>0</v>
      </c>
      <c r="N15" s="18">
        <v>0</v>
      </c>
      <c r="O15" s="232">
        <v>0</v>
      </c>
      <c r="P15" s="64">
        <v>0</v>
      </c>
      <c r="Q15" s="64">
        <v>0</v>
      </c>
    </row>
    <row r="16" spans="1:18" x14ac:dyDescent="0.25">
      <c r="A16" s="308" t="s">
        <v>17</v>
      </c>
      <c r="B16" s="308" t="s">
        <v>22</v>
      </c>
      <c r="C16" s="308"/>
      <c r="D16" s="308"/>
      <c r="E16" s="308"/>
      <c r="F16" s="325" t="s">
        <v>23</v>
      </c>
      <c r="G16" s="325" t="s">
        <v>15</v>
      </c>
      <c r="H16" s="327"/>
      <c r="I16" s="327"/>
      <c r="J16" s="327"/>
      <c r="K16" s="327"/>
      <c r="L16" s="327"/>
      <c r="M16" s="342">
        <f>SUM(M18:M28)</f>
        <v>7190.6</v>
      </c>
      <c r="N16" s="342">
        <f>SUM(N18:N28)</f>
        <v>24536.909999999996</v>
      </c>
      <c r="O16" s="336">
        <f>SUM(O18:O28)</f>
        <v>20699.27</v>
      </c>
      <c r="P16" s="338">
        <f>O16/M16</f>
        <v>2.8786568575640419</v>
      </c>
      <c r="Q16" s="338">
        <f>O16/N16</f>
        <v>0.84359725817146514</v>
      </c>
    </row>
    <row r="17" spans="1:18" ht="21.75" customHeight="1" x14ac:dyDescent="0.25">
      <c r="A17" s="308"/>
      <c r="B17" s="308"/>
      <c r="C17" s="308"/>
      <c r="D17" s="308"/>
      <c r="E17" s="308"/>
      <c r="F17" s="325"/>
      <c r="G17" s="340"/>
      <c r="H17" s="328"/>
      <c r="I17" s="328"/>
      <c r="J17" s="328"/>
      <c r="K17" s="328"/>
      <c r="L17" s="328"/>
      <c r="M17" s="343"/>
      <c r="N17" s="343"/>
      <c r="O17" s="337"/>
      <c r="P17" s="339"/>
      <c r="Q17" s="339"/>
    </row>
    <row r="18" spans="1:18" ht="27.75" customHeight="1" x14ac:dyDescent="0.25">
      <c r="A18" s="283" t="s">
        <v>17</v>
      </c>
      <c r="B18" s="283" t="s">
        <v>22</v>
      </c>
      <c r="C18" s="283" t="s">
        <v>42</v>
      </c>
      <c r="D18" s="283"/>
      <c r="E18" s="283"/>
      <c r="F18" s="309" t="s">
        <v>31</v>
      </c>
      <c r="G18" s="301" t="s">
        <v>16</v>
      </c>
      <c r="H18" s="341">
        <v>935</v>
      </c>
      <c r="I18" s="280" t="s">
        <v>28</v>
      </c>
      <c r="J18" s="280" t="s">
        <v>19</v>
      </c>
      <c r="K18" s="280" t="s">
        <v>257</v>
      </c>
      <c r="L18" s="44">
        <v>244</v>
      </c>
      <c r="M18" s="55">
        <v>2730</v>
      </c>
      <c r="N18" s="55">
        <v>1994.27</v>
      </c>
      <c r="O18" s="233">
        <v>1959.89</v>
      </c>
      <c r="P18" s="64">
        <f t="shared" ref="P18:P30" si="0">O18/M18</f>
        <v>0.71790842490842499</v>
      </c>
      <c r="Q18" s="64">
        <f t="shared" ref="Q18" si="1">O18/N18</f>
        <v>0.98276060914520103</v>
      </c>
    </row>
    <row r="19" spans="1:18" ht="27.75" customHeight="1" x14ac:dyDescent="0.25">
      <c r="A19" s="295"/>
      <c r="B19" s="295"/>
      <c r="C19" s="295"/>
      <c r="D19" s="295"/>
      <c r="E19" s="295"/>
      <c r="F19" s="320"/>
      <c r="G19" s="292"/>
      <c r="H19" s="295"/>
      <c r="I19" s="295"/>
      <c r="J19" s="295"/>
      <c r="K19" s="295"/>
      <c r="L19" s="44">
        <v>811</v>
      </c>
      <c r="M19" s="55">
        <v>500</v>
      </c>
      <c r="N19" s="55">
        <v>733.61</v>
      </c>
      <c r="O19" s="234">
        <v>733.61</v>
      </c>
      <c r="P19" s="64">
        <f t="shared" ref="P19:P25" si="2">O19/M19</f>
        <v>1.46722</v>
      </c>
      <c r="Q19" s="64">
        <f t="shared" ref="Q19:Q25" si="3">O19/N19</f>
        <v>1</v>
      </c>
    </row>
    <row r="20" spans="1:18" ht="27.75" customHeight="1" x14ac:dyDescent="0.25">
      <c r="A20" s="280" t="s">
        <v>17</v>
      </c>
      <c r="B20" s="280" t="s">
        <v>22</v>
      </c>
      <c r="C20" s="280" t="s">
        <v>32</v>
      </c>
      <c r="D20" s="307"/>
      <c r="E20" s="307"/>
      <c r="F20" s="286" t="s">
        <v>33</v>
      </c>
      <c r="G20" s="286" t="s">
        <v>16</v>
      </c>
      <c r="H20" s="280">
        <v>935</v>
      </c>
      <c r="I20" s="280" t="s">
        <v>28</v>
      </c>
      <c r="J20" s="280" t="s">
        <v>19</v>
      </c>
      <c r="K20" s="280" t="s">
        <v>258</v>
      </c>
      <c r="L20" s="44">
        <v>243</v>
      </c>
      <c r="M20" s="55">
        <v>0</v>
      </c>
      <c r="N20" s="94">
        <v>1017.75</v>
      </c>
      <c r="O20" s="234">
        <v>0</v>
      </c>
      <c r="P20" s="64">
        <v>0</v>
      </c>
      <c r="Q20" s="64">
        <f t="shared" ref="Q20" si="4">O20/N20</f>
        <v>0</v>
      </c>
    </row>
    <row r="21" spans="1:18" ht="24.75" customHeight="1" x14ac:dyDescent="0.25">
      <c r="A21" s="281"/>
      <c r="B21" s="281"/>
      <c r="C21" s="281"/>
      <c r="D21" s="304"/>
      <c r="E21" s="304"/>
      <c r="F21" s="315"/>
      <c r="G21" s="315"/>
      <c r="H21" s="281"/>
      <c r="I21" s="281"/>
      <c r="J21" s="281"/>
      <c r="K21" s="281"/>
      <c r="L21" s="37" t="s">
        <v>29</v>
      </c>
      <c r="M21" s="18">
        <v>2250</v>
      </c>
      <c r="N21" s="69">
        <v>784.33</v>
      </c>
      <c r="O21" s="232">
        <v>756.24</v>
      </c>
      <c r="P21" s="64">
        <f>O21/M21</f>
        <v>0.33610666666666666</v>
      </c>
      <c r="Q21" s="64">
        <f t="shared" si="3"/>
        <v>0.96418599314064224</v>
      </c>
      <c r="R21" s="143"/>
    </row>
    <row r="22" spans="1:18" ht="24.75" customHeight="1" x14ac:dyDescent="0.25">
      <c r="A22" s="282"/>
      <c r="B22" s="282"/>
      <c r="C22" s="282"/>
      <c r="D22" s="295"/>
      <c r="E22" s="295"/>
      <c r="F22" s="287"/>
      <c r="G22" s="287"/>
      <c r="H22" s="282"/>
      <c r="I22" s="282"/>
      <c r="J22" s="282"/>
      <c r="K22" s="282"/>
      <c r="L22" s="70" t="s">
        <v>327</v>
      </c>
      <c r="M22" s="18">
        <v>610</v>
      </c>
      <c r="N22" s="69">
        <v>1559.85</v>
      </c>
      <c r="O22" s="235">
        <v>899.13</v>
      </c>
      <c r="P22" s="64">
        <f t="shared" si="2"/>
        <v>1.473983606557377</v>
      </c>
      <c r="Q22" s="64">
        <f t="shared" si="3"/>
        <v>0.57642080969323972</v>
      </c>
    </row>
    <row r="23" spans="1:18" ht="24.75" customHeight="1" x14ac:dyDescent="0.25">
      <c r="A23" s="71" t="s">
        <v>17</v>
      </c>
      <c r="B23" s="71" t="s">
        <v>22</v>
      </c>
      <c r="C23" s="71" t="s">
        <v>34</v>
      </c>
      <c r="D23" s="72"/>
      <c r="E23" s="72"/>
      <c r="F23" s="40" t="s">
        <v>35</v>
      </c>
      <c r="G23" s="34" t="s">
        <v>16</v>
      </c>
      <c r="H23" s="70" t="s">
        <v>27</v>
      </c>
      <c r="I23" s="70" t="s">
        <v>28</v>
      </c>
      <c r="J23" s="70" t="s">
        <v>28</v>
      </c>
      <c r="K23" s="37" t="s">
        <v>261</v>
      </c>
      <c r="L23" s="27" t="s">
        <v>36</v>
      </c>
      <c r="M23" s="13">
        <v>660.6</v>
      </c>
      <c r="N23" s="13">
        <v>880.8</v>
      </c>
      <c r="O23" s="236">
        <v>810.5</v>
      </c>
      <c r="P23" s="64">
        <f t="shared" si="2"/>
        <v>1.2269149258250076</v>
      </c>
      <c r="Q23" s="64">
        <f t="shared" si="3"/>
        <v>0.92018619436875571</v>
      </c>
    </row>
    <row r="24" spans="1:18" ht="53.25" customHeight="1" x14ac:dyDescent="0.25">
      <c r="A24" s="71" t="s">
        <v>17</v>
      </c>
      <c r="B24" s="71" t="s">
        <v>22</v>
      </c>
      <c r="C24" s="71" t="s">
        <v>37</v>
      </c>
      <c r="D24" s="71"/>
      <c r="E24" s="71"/>
      <c r="F24" s="40" t="s">
        <v>38</v>
      </c>
      <c r="G24" s="51" t="s">
        <v>16</v>
      </c>
      <c r="H24" s="73">
        <v>935</v>
      </c>
      <c r="I24" s="70" t="s">
        <v>28</v>
      </c>
      <c r="J24" s="71" t="s">
        <v>19</v>
      </c>
      <c r="K24" s="37" t="s">
        <v>259</v>
      </c>
      <c r="L24" s="37" t="s">
        <v>29</v>
      </c>
      <c r="M24" s="55">
        <v>40</v>
      </c>
      <c r="N24" s="55">
        <v>40</v>
      </c>
      <c r="O24" s="233">
        <v>25.82</v>
      </c>
      <c r="P24" s="64">
        <f t="shared" si="2"/>
        <v>0.64549999999999996</v>
      </c>
      <c r="Q24" s="64">
        <f t="shared" si="3"/>
        <v>0.64549999999999996</v>
      </c>
    </row>
    <row r="25" spans="1:18" ht="46.5" customHeight="1" x14ac:dyDescent="0.25">
      <c r="A25" s="70" t="s">
        <v>17</v>
      </c>
      <c r="B25" s="70" t="s">
        <v>22</v>
      </c>
      <c r="C25" s="70" t="s">
        <v>39</v>
      </c>
      <c r="D25" s="70" t="s">
        <v>22</v>
      </c>
      <c r="E25" s="70"/>
      <c r="F25" s="40" t="s">
        <v>40</v>
      </c>
      <c r="G25" s="34" t="s">
        <v>16</v>
      </c>
      <c r="H25" s="74">
        <v>935</v>
      </c>
      <c r="I25" s="70" t="s">
        <v>28</v>
      </c>
      <c r="J25" s="70" t="s">
        <v>19</v>
      </c>
      <c r="K25" s="37" t="s">
        <v>260</v>
      </c>
      <c r="L25" s="37" t="s">
        <v>29</v>
      </c>
      <c r="M25" s="75">
        <v>400</v>
      </c>
      <c r="N25" s="75">
        <v>308.2</v>
      </c>
      <c r="O25" s="232">
        <v>284.68</v>
      </c>
      <c r="P25" s="64">
        <f t="shared" si="2"/>
        <v>0.7117</v>
      </c>
      <c r="Q25" s="64">
        <f t="shared" si="3"/>
        <v>0.92368591823491242</v>
      </c>
    </row>
    <row r="26" spans="1:18" ht="23.25" customHeight="1" x14ac:dyDescent="0.25">
      <c r="A26" s="283" t="s">
        <v>17</v>
      </c>
      <c r="B26" s="283" t="s">
        <v>22</v>
      </c>
      <c r="C26" s="283" t="s">
        <v>21</v>
      </c>
      <c r="D26" s="280"/>
      <c r="E26" s="280"/>
      <c r="F26" s="309" t="s">
        <v>148</v>
      </c>
      <c r="G26" s="286" t="s">
        <v>16</v>
      </c>
      <c r="H26" s="288">
        <v>935</v>
      </c>
      <c r="I26" s="280" t="s">
        <v>28</v>
      </c>
      <c r="J26" s="280" t="s">
        <v>19</v>
      </c>
      <c r="K26" s="37" t="s">
        <v>236</v>
      </c>
      <c r="L26" s="280" t="s">
        <v>308</v>
      </c>
      <c r="M26" s="75">
        <v>0</v>
      </c>
      <c r="N26" s="75"/>
      <c r="O26" s="237"/>
      <c r="P26" s="64">
        <v>0</v>
      </c>
      <c r="Q26" s="64">
        <v>0</v>
      </c>
    </row>
    <row r="27" spans="1:18" ht="23.25" customHeight="1" x14ac:dyDescent="0.25">
      <c r="A27" s="304"/>
      <c r="B27" s="304"/>
      <c r="C27" s="304"/>
      <c r="D27" s="304"/>
      <c r="E27" s="304"/>
      <c r="F27" s="319"/>
      <c r="G27" s="291"/>
      <c r="H27" s="304"/>
      <c r="I27" s="304"/>
      <c r="J27" s="304"/>
      <c r="K27" s="37" t="s">
        <v>237</v>
      </c>
      <c r="L27" s="304"/>
      <c r="M27" s="75">
        <v>0</v>
      </c>
      <c r="N27" s="75"/>
      <c r="O27" s="237"/>
      <c r="P27" s="64">
        <v>0</v>
      </c>
      <c r="Q27" s="64">
        <v>0</v>
      </c>
    </row>
    <row r="28" spans="1:18" ht="21" customHeight="1" x14ac:dyDescent="0.25">
      <c r="A28" s="295"/>
      <c r="B28" s="295"/>
      <c r="C28" s="295"/>
      <c r="D28" s="295"/>
      <c r="E28" s="295"/>
      <c r="F28" s="320"/>
      <c r="G28" s="292"/>
      <c r="H28" s="295"/>
      <c r="I28" s="295"/>
      <c r="J28" s="295"/>
      <c r="K28" s="37" t="s">
        <v>344</v>
      </c>
      <c r="L28" s="295"/>
      <c r="M28" s="75">
        <v>0</v>
      </c>
      <c r="N28" s="75">
        <v>17218.099999999999</v>
      </c>
      <c r="O28" s="237">
        <v>15229.4</v>
      </c>
      <c r="P28" s="64">
        <v>0</v>
      </c>
      <c r="Q28" s="64">
        <v>0</v>
      </c>
    </row>
    <row r="29" spans="1:18" ht="15" customHeight="1" x14ac:dyDescent="0.25">
      <c r="A29" s="321" t="s">
        <v>17</v>
      </c>
      <c r="B29" s="321" t="s">
        <v>25</v>
      </c>
      <c r="C29" s="321"/>
      <c r="D29" s="321"/>
      <c r="E29" s="321"/>
      <c r="F29" s="316" t="s">
        <v>41</v>
      </c>
      <c r="G29" s="53" t="s">
        <v>15</v>
      </c>
      <c r="H29" s="76"/>
      <c r="I29" s="76"/>
      <c r="J29" s="76"/>
      <c r="K29" s="76"/>
      <c r="L29" s="76"/>
      <c r="M29" s="17">
        <f>SUM(M32:M47)</f>
        <v>41108.5</v>
      </c>
      <c r="N29" s="17">
        <f>N30+N31</f>
        <v>47264.549999999996</v>
      </c>
      <c r="O29" s="231">
        <f>SUM(O32:O47)</f>
        <v>42573.2</v>
      </c>
      <c r="P29" s="62">
        <f t="shared" si="0"/>
        <v>1.0356301008307283</v>
      </c>
      <c r="Q29" s="62">
        <f>O29/N29</f>
        <v>0.90074273424797235</v>
      </c>
    </row>
    <row r="30" spans="1:18" ht="33.75" x14ac:dyDescent="0.25">
      <c r="A30" s="322"/>
      <c r="B30" s="322"/>
      <c r="C30" s="322"/>
      <c r="D30" s="322"/>
      <c r="E30" s="322"/>
      <c r="F30" s="317"/>
      <c r="G30" s="38" t="s">
        <v>16</v>
      </c>
      <c r="H30" s="29"/>
      <c r="I30" s="29"/>
      <c r="J30" s="29"/>
      <c r="K30" s="37"/>
      <c r="L30" s="29"/>
      <c r="M30" s="18">
        <f>M33+M36+M37+M38+M39+M41+M42+M43+M44</f>
        <v>40608.5</v>
      </c>
      <c r="N30" s="18">
        <f>N32+N33+N36+N37+N38+N41+N42+N43+N44</f>
        <v>4777.0999999999995</v>
      </c>
      <c r="O30" s="232">
        <f>O32+O33+O36+O37+O38+O41+O42+O43+O44</f>
        <v>998.89</v>
      </c>
      <c r="P30" s="64">
        <f t="shared" si="0"/>
        <v>2.459805213194282E-2</v>
      </c>
      <c r="Q30" s="64">
        <f>O30/N30</f>
        <v>0.20909966297544538</v>
      </c>
    </row>
    <row r="31" spans="1:18" ht="33.75" x14ac:dyDescent="0.25">
      <c r="A31" s="323"/>
      <c r="B31" s="323"/>
      <c r="C31" s="323"/>
      <c r="D31" s="323"/>
      <c r="E31" s="323"/>
      <c r="F31" s="326"/>
      <c r="G31" s="51" t="s">
        <v>188</v>
      </c>
      <c r="H31" s="74"/>
      <c r="I31" s="74"/>
      <c r="J31" s="74"/>
      <c r="K31" s="70"/>
      <c r="L31" s="74"/>
      <c r="M31" s="77">
        <f>M34+M35+M40+M45+M46+M47</f>
        <v>500</v>
      </c>
      <c r="N31" s="18">
        <f>N34+N35+N40+N45+N46+N47</f>
        <v>42487.45</v>
      </c>
      <c r="O31" s="232">
        <f>O34+O35+O40+O45+O46+O47</f>
        <v>41574.31</v>
      </c>
      <c r="P31" s="64">
        <f t="shared" ref="P31:P44" si="5">O31/M31</f>
        <v>83.148619999999994</v>
      </c>
      <c r="Q31" s="64">
        <f t="shared" ref="Q31:Q47" si="6">O31/N31</f>
        <v>0.97850800648191405</v>
      </c>
    </row>
    <row r="32" spans="1:18" ht="25.5" customHeight="1" x14ac:dyDescent="0.25">
      <c r="A32" s="71" t="s">
        <v>17</v>
      </c>
      <c r="B32" s="71" t="s">
        <v>25</v>
      </c>
      <c r="C32" s="71" t="s">
        <v>42</v>
      </c>
      <c r="D32" s="71"/>
      <c r="E32" s="78"/>
      <c r="F32" s="79" t="s">
        <v>329</v>
      </c>
      <c r="G32" s="51" t="s">
        <v>16</v>
      </c>
      <c r="H32" s="74">
        <v>935</v>
      </c>
      <c r="I32" s="70" t="s">
        <v>28</v>
      </c>
      <c r="J32" s="70" t="s">
        <v>21</v>
      </c>
      <c r="K32" s="70" t="s">
        <v>269</v>
      </c>
      <c r="L32" s="34">
        <v>414</v>
      </c>
      <c r="M32" s="77">
        <v>0</v>
      </c>
      <c r="N32" s="18">
        <v>0</v>
      </c>
      <c r="O32" s="237">
        <v>0</v>
      </c>
      <c r="P32" s="64">
        <v>0</v>
      </c>
      <c r="Q32" s="64">
        <v>0</v>
      </c>
    </row>
    <row r="33" spans="1:17" ht="33" customHeight="1" x14ac:dyDescent="0.25">
      <c r="A33" s="283" t="s">
        <v>17</v>
      </c>
      <c r="B33" s="283" t="s">
        <v>25</v>
      </c>
      <c r="C33" s="283" t="s">
        <v>24</v>
      </c>
      <c r="D33" s="307"/>
      <c r="E33" s="307"/>
      <c r="F33" s="293" t="s">
        <v>328</v>
      </c>
      <c r="G33" s="60" t="s">
        <v>16</v>
      </c>
      <c r="H33" s="288">
        <v>935</v>
      </c>
      <c r="I33" s="280" t="s">
        <v>28</v>
      </c>
      <c r="J33" s="280" t="s">
        <v>21</v>
      </c>
      <c r="K33" s="70" t="s">
        <v>262</v>
      </c>
      <c r="L33" s="34">
        <v>244</v>
      </c>
      <c r="M33" s="77">
        <v>933.2</v>
      </c>
      <c r="N33" s="18">
        <v>700</v>
      </c>
      <c r="O33" s="237">
        <v>0</v>
      </c>
      <c r="P33" s="64">
        <f t="shared" si="5"/>
        <v>0</v>
      </c>
      <c r="Q33" s="64">
        <f t="shared" si="6"/>
        <v>0</v>
      </c>
    </row>
    <row r="34" spans="1:17" ht="21" customHeight="1" x14ac:dyDescent="0.25">
      <c r="A34" s="304"/>
      <c r="B34" s="304"/>
      <c r="C34" s="304"/>
      <c r="D34" s="304"/>
      <c r="E34" s="304"/>
      <c r="F34" s="318"/>
      <c r="G34" s="312" t="s">
        <v>188</v>
      </c>
      <c r="H34" s="300"/>
      <c r="I34" s="281"/>
      <c r="J34" s="281"/>
      <c r="K34" s="70" t="s">
        <v>330</v>
      </c>
      <c r="L34" s="34">
        <v>243</v>
      </c>
      <c r="M34" s="77">
        <v>0</v>
      </c>
      <c r="N34" s="18">
        <v>12975.3</v>
      </c>
      <c r="O34" s="237">
        <v>12975.3</v>
      </c>
      <c r="P34" s="64">
        <v>0</v>
      </c>
      <c r="Q34" s="64">
        <f t="shared" si="6"/>
        <v>1</v>
      </c>
    </row>
    <row r="35" spans="1:17" ht="21" customHeight="1" x14ac:dyDescent="0.25">
      <c r="A35" s="304"/>
      <c r="B35" s="304"/>
      <c r="C35" s="304"/>
      <c r="D35" s="304"/>
      <c r="E35" s="304"/>
      <c r="F35" s="318"/>
      <c r="G35" s="312"/>
      <c r="H35" s="289"/>
      <c r="I35" s="282"/>
      <c r="J35" s="282"/>
      <c r="K35" s="70" t="s">
        <v>262</v>
      </c>
      <c r="L35" s="34">
        <v>243</v>
      </c>
      <c r="M35" s="77">
        <v>500</v>
      </c>
      <c r="N35" s="18">
        <v>382.3</v>
      </c>
      <c r="O35" s="237">
        <v>382.3</v>
      </c>
      <c r="P35" s="64">
        <f t="shared" si="5"/>
        <v>0.76460000000000006</v>
      </c>
      <c r="Q35" s="64">
        <f t="shared" si="6"/>
        <v>1</v>
      </c>
    </row>
    <row r="36" spans="1:17" ht="20.25" customHeight="1" x14ac:dyDescent="0.25">
      <c r="A36" s="283" t="s">
        <v>17</v>
      </c>
      <c r="B36" s="283" t="s">
        <v>25</v>
      </c>
      <c r="C36" s="283" t="s">
        <v>17</v>
      </c>
      <c r="D36" s="307"/>
      <c r="E36" s="307"/>
      <c r="F36" s="297" t="s">
        <v>84</v>
      </c>
      <c r="G36" s="301" t="s">
        <v>16</v>
      </c>
      <c r="H36" s="288">
        <v>935</v>
      </c>
      <c r="I36" s="280" t="s">
        <v>28</v>
      </c>
      <c r="J36" s="280" t="s">
        <v>21</v>
      </c>
      <c r="K36" s="70" t="s">
        <v>263</v>
      </c>
      <c r="L36" s="286">
        <v>243</v>
      </c>
      <c r="M36" s="77">
        <v>1000</v>
      </c>
      <c r="N36" s="18">
        <v>4030</v>
      </c>
      <c r="O36" s="237">
        <v>951.28</v>
      </c>
      <c r="P36" s="64">
        <f t="shared" si="5"/>
        <v>0.95128000000000001</v>
      </c>
      <c r="Q36" s="64">
        <f t="shared" si="6"/>
        <v>0.23604962779156327</v>
      </c>
    </row>
    <row r="37" spans="1:17" ht="18" customHeight="1" x14ac:dyDescent="0.25">
      <c r="A37" s="284"/>
      <c r="B37" s="284"/>
      <c r="C37" s="284"/>
      <c r="D37" s="304"/>
      <c r="E37" s="304"/>
      <c r="F37" s="298"/>
      <c r="G37" s="302"/>
      <c r="H37" s="300"/>
      <c r="I37" s="281"/>
      <c r="J37" s="281"/>
      <c r="K37" s="70" t="s">
        <v>264</v>
      </c>
      <c r="L37" s="292"/>
      <c r="M37" s="77">
        <v>10</v>
      </c>
      <c r="N37" s="18">
        <v>0.4</v>
      </c>
      <c r="O37" s="232">
        <v>0.91</v>
      </c>
      <c r="P37" s="64">
        <f t="shared" si="5"/>
        <v>9.0999999999999998E-2</v>
      </c>
      <c r="Q37" s="64">
        <f t="shared" si="6"/>
        <v>2.2749999999999999</v>
      </c>
    </row>
    <row r="38" spans="1:17" ht="18" customHeight="1" x14ac:dyDescent="0.25">
      <c r="A38" s="284"/>
      <c r="B38" s="284"/>
      <c r="C38" s="284"/>
      <c r="D38" s="304"/>
      <c r="E38" s="304"/>
      <c r="F38" s="298"/>
      <c r="G38" s="302"/>
      <c r="H38" s="300"/>
      <c r="I38" s="281"/>
      <c r="J38" s="281"/>
      <c r="K38" s="70" t="s">
        <v>309</v>
      </c>
      <c r="L38" s="34">
        <v>244</v>
      </c>
      <c r="M38" s="77">
        <v>35</v>
      </c>
      <c r="N38" s="18">
        <v>46.7</v>
      </c>
      <c r="O38" s="232">
        <v>46.7</v>
      </c>
      <c r="P38" s="64">
        <f t="shared" si="5"/>
        <v>1.3342857142857143</v>
      </c>
      <c r="Q38" s="64">
        <f t="shared" si="6"/>
        <v>1</v>
      </c>
    </row>
    <row r="39" spans="1:17" ht="18" customHeight="1" x14ac:dyDescent="0.25">
      <c r="A39" s="284"/>
      <c r="B39" s="284"/>
      <c r="C39" s="284"/>
      <c r="D39" s="304"/>
      <c r="E39" s="304"/>
      <c r="F39" s="298"/>
      <c r="G39" s="303"/>
      <c r="H39" s="300"/>
      <c r="I39" s="281"/>
      <c r="J39" s="281"/>
      <c r="K39" s="70" t="s">
        <v>345</v>
      </c>
      <c r="L39" s="34">
        <v>414</v>
      </c>
      <c r="M39" s="77">
        <v>19166.7</v>
      </c>
      <c r="N39" s="18"/>
      <c r="O39" s="232"/>
      <c r="P39" s="64">
        <f t="shared" ref="P39:P41" si="7">O39/M39</f>
        <v>0</v>
      </c>
      <c r="Q39" s="64">
        <v>0</v>
      </c>
    </row>
    <row r="40" spans="1:17" ht="26.25" customHeight="1" x14ac:dyDescent="0.25">
      <c r="A40" s="285"/>
      <c r="B40" s="285"/>
      <c r="C40" s="285"/>
      <c r="D40" s="295"/>
      <c r="E40" s="295"/>
      <c r="F40" s="299"/>
      <c r="G40" s="60" t="s">
        <v>188</v>
      </c>
      <c r="H40" s="289"/>
      <c r="I40" s="282"/>
      <c r="J40" s="282"/>
      <c r="K40" s="70" t="s">
        <v>345</v>
      </c>
      <c r="L40" s="34">
        <v>414</v>
      </c>
      <c r="M40" s="77">
        <v>0</v>
      </c>
      <c r="N40" s="18">
        <v>2565.15</v>
      </c>
      <c r="O40" s="232">
        <v>2565.15</v>
      </c>
      <c r="P40" s="64">
        <v>0</v>
      </c>
      <c r="Q40" s="64">
        <f t="shared" ref="Q40" si="8">O40/N40</f>
        <v>1</v>
      </c>
    </row>
    <row r="41" spans="1:17" ht="37.5" customHeight="1" x14ac:dyDescent="0.25">
      <c r="A41" s="71" t="s">
        <v>17</v>
      </c>
      <c r="B41" s="71" t="s">
        <v>25</v>
      </c>
      <c r="C41" s="71" t="s">
        <v>134</v>
      </c>
      <c r="D41" s="70"/>
      <c r="E41" s="70"/>
      <c r="F41" s="43" t="s">
        <v>87</v>
      </c>
      <c r="G41" s="51" t="s">
        <v>265</v>
      </c>
      <c r="H41" s="74">
        <v>935</v>
      </c>
      <c r="I41" s="70" t="s">
        <v>28</v>
      </c>
      <c r="J41" s="70" t="s">
        <v>21</v>
      </c>
      <c r="K41" s="37" t="s">
        <v>346</v>
      </c>
      <c r="L41" s="34">
        <v>414</v>
      </c>
      <c r="M41" s="18">
        <v>7500</v>
      </c>
      <c r="N41" s="18">
        <v>0</v>
      </c>
      <c r="O41" s="232">
        <v>0</v>
      </c>
      <c r="P41" s="64">
        <f t="shared" si="7"/>
        <v>0</v>
      </c>
      <c r="Q41" s="64">
        <v>0</v>
      </c>
    </row>
    <row r="42" spans="1:17" ht="18.75" customHeight="1" x14ac:dyDescent="0.25">
      <c r="A42" s="283" t="s">
        <v>17</v>
      </c>
      <c r="B42" s="283" t="s">
        <v>25</v>
      </c>
      <c r="C42" s="283" t="s">
        <v>34</v>
      </c>
      <c r="D42" s="280"/>
      <c r="E42" s="280"/>
      <c r="F42" s="309" t="s">
        <v>266</v>
      </c>
      <c r="G42" s="311" t="s">
        <v>265</v>
      </c>
      <c r="H42" s="288">
        <v>935</v>
      </c>
      <c r="I42" s="280" t="s">
        <v>28</v>
      </c>
      <c r="J42" s="280" t="s">
        <v>21</v>
      </c>
      <c r="K42" s="37" t="s">
        <v>267</v>
      </c>
      <c r="L42" s="286">
        <v>414</v>
      </c>
      <c r="M42" s="18">
        <v>11832.6</v>
      </c>
      <c r="N42" s="18">
        <v>0</v>
      </c>
      <c r="O42" s="237">
        <v>0</v>
      </c>
      <c r="P42" s="64">
        <f t="shared" si="5"/>
        <v>0</v>
      </c>
      <c r="Q42" s="64">
        <v>0</v>
      </c>
    </row>
    <row r="43" spans="1:17" ht="18.75" customHeight="1" x14ac:dyDescent="0.25">
      <c r="A43" s="284"/>
      <c r="B43" s="284"/>
      <c r="C43" s="284"/>
      <c r="D43" s="281"/>
      <c r="E43" s="281"/>
      <c r="F43" s="310"/>
      <c r="G43" s="311"/>
      <c r="H43" s="300"/>
      <c r="I43" s="281"/>
      <c r="J43" s="281"/>
      <c r="K43" s="37" t="s">
        <v>347</v>
      </c>
      <c r="L43" s="315"/>
      <c r="M43" s="18">
        <v>20</v>
      </c>
      <c r="N43" s="18">
        <v>0</v>
      </c>
      <c r="O43" s="237">
        <v>0</v>
      </c>
      <c r="P43" s="64">
        <f t="shared" si="5"/>
        <v>0</v>
      </c>
      <c r="Q43" s="64">
        <v>0</v>
      </c>
    </row>
    <row r="44" spans="1:17" ht="18.75" customHeight="1" x14ac:dyDescent="0.25">
      <c r="A44" s="284"/>
      <c r="B44" s="284"/>
      <c r="C44" s="284"/>
      <c r="D44" s="281"/>
      <c r="E44" s="281"/>
      <c r="F44" s="310"/>
      <c r="G44" s="311"/>
      <c r="H44" s="300"/>
      <c r="I44" s="281"/>
      <c r="J44" s="281"/>
      <c r="K44" s="37" t="s">
        <v>268</v>
      </c>
      <c r="L44" s="315"/>
      <c r="M44" s="18">
        <v>111</v>
      </c>
      <c r="N44" s="18">
        <v>0</v>
      </c>
      <c r="O44" s="237">
        <v>0</v>
      </c>
      <c r="P44" s="64">
        <f t="shared" si="5"/>
        <v>0</v>
      </c>
      <c r="Q44" s="64">
        <v>0</v>
      </c>
    </row>
    <row r="45" spans="1:17" ht="18.75" customHeight="1" x14ac:dyDescent="0.25">
      <c r="A45" s="284"/>
      <c r="B45" s="284"/>
      <c r="C45" s="284"/>
      <c r="D45" s="281"/>
      <c r="E45" s="281"/>
      <c r="F45" s="310"/>
      <c r="G45" s="312" t="s">
        <v>188</v>
      </c>
      <c r="H45" s="300"/>
      <c r="I45" s="281"/>
      <c r="J45" s="281"/>
      <c r="K45" s="37" t="s">
        <v>267</v>
      </c>
      <c r="L45" s="315"/>
      <c r="M45" s="18">
        <v>0</v>
      </c>
      <c r="N45" s="18">
        <v>10181.200000000001</v>
      </c>
      <c r="O45" s="232">
        <v>9285.25</v>
      </c>
      <c r="P45" s="64">
        <v>0</v>
      </c>
      <c r="Q45" s="64">
        <f t="shared" si="6"/>
        <v>0.91199956783090397</v>
      </c>
    </row>
    <row r="46" spans="1:17" ht="18.75" customHeight="1" x14ac:dyDescent="0.25">
      <c r="A46" s="284"/>
      <c r="B46" s="284"/>
      <c r="C46" s="284"/>
      <c r="D46" s="281"/>
      <c r="E46" s="281"/>
      <c r="F46" s="310"/>
      <c r="G46" s="312"/>
      <c r="H46" s="300"/>
      <c r="I46" s="281"/>
      <c r="J46" s="281"/>
      <c r="K46" s="37" t="s">
        <v>359</v>
      </c>
      <c r="L46" s="315"/>
      <c r="M46" s="18">
        <v>0</v>
      </c>
      <c r="N46" s="18">
        <v>16272.5</v>
      </c>
      <c r="O46" s="232">
        <v>16272.5</v>
      </c>
      <c r="P46" s="64">
        <v>0</v>
      </c>
      <c r="Q46" s="64">
        <f t="shared" si="6"/>
        <v>1</v>
      </c>
    </row>
    <row r="47" spans="1:17" ht="18.75" customHeight="1" x14ac:dyDescent="0.25">
      <c r="A47" s="284"/>
      <c r="B47" s="284"/>
      <c r="C47" s="284"/>
      <c r="D47" s="281"/>
      <c r="E47" s="281"/>
      <c r="F47" s="310"/>
      <c r="G47" s="312"/>
      <c r="H47" s="300"/>
      <c r="I47" s="281"/>
      <c r="J47" s="281"/>
      <c r="K47" s="37" t="s">
        <v>268</v>
      </c>
      <c r="L47" s="315"/>
      <c r="M47" s="18">
        <v>0</v>
      </c>
      <c r="N47" s="18">
        <v>111</v>
      </c>
      <c r="O47" s="232">
        <v>93.81</v>
      </c>
      <c r="P47" s="64">
        <v>0</v>
      </c>
      <c r="Q47" s="64">
        <f t="shared" si="6"/>
        <v>0.84513513513513516</v>
      </c>
    </row>
    <row r="48" spans="1:17" x14ac:dyDescent="0.25">
      <c r="A48" s="321" t="s">
        <v>17</v>
      </c>
      <c r="B48" s="321" t="s">
        <v>43</v>
      </c>
      <c r="C48" s="321"/>
      <c r="D48" s="321"/>
      <c r="E48" s="321"/>
      <c r="F48" s="325" t="s">
        <v>44</v>
      </c>
      <c r="G48" s="53" t="s">
        <v>15</v>
      </c>
      <c r="H48" s="76"/>
      <c r="I48" s="76"/>
      <c r="J48" s="76"/>
      <c r="K48" s="52"/>
      <c r="L48" s="76"/>
      <c r="M48" s="17">
        <f>M49</f>
        <v>58602.5</v>
      </c>
      <c r="N48" s="17">
        <f>N49</f>
        <v>61192.009999999995</v>
      </c>
      <c r="O48" s="231">
        <f>O49</f>
        <v>58635.65</v>
      </c>
      <c r="P48" s="62">
        <f t="shared" ref="P48:P49" si="9">O48/M48</f>
        <v>1.0005656755257881</v>
      </c>
      <c r="Q48" s="62">
        <f t="shared" ref="Q48:Q82" si="10">O48/N48</f>
        <v>0.95822395767029067</v>
      </c>
    </row>
    <row r="49" spans="1:17" ht="33.75" x14ac:dyDescent="0.25">
      <c r="A49" s="323"/>
      <c r="B49" s="323"/>
      <c r="C49" s="323"/>
      <c r="D49" s="323"/>
      <c r="E49" s="323"/>
      <c r="F49" s="325"/>
      <c r="G49" s="41" t="s">
        <v>16</v>
      </c>
      <c r="H49" s="29"/>
      <c r="I49" s="29"/>
      <c r="J49" s="29"/>
      <c r="K49" s="37"/>
      <c r="L49" s="29"/>
      <c r="M49" s="18">
        <f>SUM(M50:M74)</f>
        <v>58602.5</v>
      </c>
      <c r="N49" s="18">
        <f>SUM(N50:N74)</f>
        <v>61192.009999999995</v>
      </c>
      <c r="O49" s="232">
        <f>SUM(O50:O74)</f>
        <v>58635.65</v>
      </c>
      <c r="P49" s="64">
        <f t="shared" si="9"/>
        <v>1.0005656755257881</v>
      </c>
      <c r="Q49" s="64">
        <f t="shared" si="10"/>
        <v>0.95822395767029067</v>
      </c>
    </row>
    <row r="50" spans="1:17" ht="20.25" customHeight="1" x14ac:dyDescent="0.25">
      <c r="A50" s="283" t="s">
        <v>17</v>
      </c>
      <c r="B50" s="283" t="s">
        <v>43</v>
      </c>
      <c r="C50" s="283" t="s">
        <v>19</v>
      </c>
      <c r="D50" s="283"/>
      <c r="E50" s="283"/>
      <c r="F50" s="297" t="s">
        <v>45</v>
      </c>
      <c r="G50" s="293" t="s">
        <v>16</v>
      </c>
      <c r="H50" s="283">
        <v>935</v>
      </c>
      <c r="I50" s="283" t="s">
        <v>28</v>
      </c>
      <c r="J50" s="283" t="s">
        <v>42</v>
      </c>
      <c r="K50" s="42" t="s">
        <v>162</v>
      </c>
      <c r="L50" s="290" t="s">
        <v>29</v>
      </c>
      <c r="M50" s="55">
        <v>4869.1000000000004</v>
      </c>
      <c r="N50" s="55">
        <v>4568.8</v>
      </c>
      <c r="O50" s="237">
        <v>4568.6000000000004</v>
      </c>
      <c r="P50" s="64">
        <f t="shared" ref="P50:P72" si="11">O50/M50</f>
        <v>0.93828428251627616</v>
      </c>
      <c r="Q50" s="64">
        <f t="shared" ref="Q50:Q72" si="12">O50/N50</f>
        <v>0.99995622482927682</v>
      </c>
    </row>
    <row r="51" spans="1:17" ht="15" customHeight="1" x14ac:dyDescent="0.25">
      <c r="A51" s="304"/>
      <c r="B51" s="304"/>
      <c r="C51" s="304"/>
      <c r="D51" s="304"/>
      <c r="E51" s="304"/>
      <c r="F51" s="318"/>
      <c r="G51" s="318"/>
      <c r="H51" s="284"/>
      <c r="I51" s="284"/>
      <c r="J51" s="284"/>
      <c r="K51" s="42" t="s">
        <v>191</v>
      </c>
      <c r="L51" s="291"/>
      <c r="M51" s="55">
        <v>1000</v>
      </c>
      <c r="N51" s="55">
        <v>1980.1</v>
      </c>
      <c r="O51" s="232">
        <v>1577.1</v>
      </c>
      <c r="P51" s="64">
        <f t="shared" si="11"/>
        <v>1.5770999999999999</v>
      </c>
      <c r="Q51" s="64">
        <f t="shared" si="12"/>
        <v>0.79647492550881271</v>
      </c>
    </row>
    <row r="52" spans="1:17" ht="15" customHeight="1" x14ac:dyDescent="0.25">
      <c r="A52" s="304"/>
      <c r="B52" s="304"/>
      <c r="C52" s="304"/>
      <c r="D52" s="304"/>
      <c r="E52" s="304"/>
      <c r="F52" s="318"/>
      <c r="G52" s="318"/>
      <c r="H52" s="284"/>
      <c r="I52" s="284"/>
      <c r="J52" s="284"/>
      <c r="K52" s="42" t="s">
        <v>192</v>
      </c>
      <c r="L52" s="291"/>
      <c r="M52" s="55">
        <v>600</v>
      </c>
      <c r="N52" s="55">
        <v>530.29999999999995</v>
      </c>
      <c r="O52" s="232">
        <v>530.29999999999995</v>
      </c>
      <c r="P52" s="64">
        <f t="shared" si="11"/>
        <v>0.88383333333333325</v>
      </c>
      <c r="Q52" s="64">
        <f t="shared" si="12"/>
        <v>1</v>
      </c>
    </row>
    <row r="53" spans="1:17" ht="15" customHeight="1" x14ac:dyDescent="0.25">
      <c r="A53" s="304"/>
      <c r="B53" s="304"/>
      <c r="C53" s="304"/>
      <c r="D53" s="304"/>
      <c r="E53" s="304"/>
      <c r="F53" s="318"/>
      <c r="G53" s="318"/>
      <c r="H53" s="284"/>
      <c r="I53" s="284"/>
      <c r="J53" s="284"/>
      <c r="K53" s="42" t="s">
        <v>352</v>
      </c>
      <c r="L53" s="291"/>
      <c r="M53" s="55">
        <v>0</v>
      </c>
      <c r="N53" s="55">
        <v>200</v>
      </c>
      <c r="O53" s="232">
        <v>200</v>
      </c>
      <c r="P53" s="64">
        <v>0</v>
      </c>
      <c r="Q53" s="64">
        <f t="shared" si="12"/>
        <v>1</v>
      </c>
    </row>
    <row r="54" spans="1:17" ht="15" customHeight="1" x14ac:dyDescent="0.25">
      <c r="A54" s="304"/>
      <c r="B54" s="304"/>
      <c r="C54" s="304"/>
      <c r="D54" s="304"/>
      <c r="E54" s="304"/>
      <c r="F54" s="318"/>
      <c r="G54" s="318"/>
      <c r="H54" s="284"/>
      <c r="I54" s="285"/>
      <c r="J54" s="285"/>
      <c r="K54" s="42" t="s">
        <v>365</v>
      </c>
      <c r="L54" s="291"/>
      <c r="M54" s="55"/>
      <c r="N54" s="55">
        <v>16.2</v>
      </c>
      <c r="O54" s="232">
        <v>16.2</v>
      </c>
      <c r="P54" s="64"/>
      <c r="Q54" s="64">
        <f t="shared" si="12"/>
        <v>1</v>
      </c>
    </row>
    <row r="55" spans="1:17" ht="27" customHeight="1" x14ac:dyDescent="0.25">
      <c r="A55" s="295"/>
      <c r="B55" s="295"/>
      <c r="C55" s="295"/>
      <c r="D55" s="295"/>
      <c r="E55" s="295"/>
      <c r="F55" s="294"/>
      <c r="G55" s="294"/>
      <c r="H55" s="285"/>
      <c r="I55" s="42" t="s">
        <v>24</v>
      </c>
      <c r="J55" s="42" t="s">
        <v>28</v>
      </c>
      <c r="K55" s="42" t="s">
        <v>353</v>
      </c>
      <c r="L55" s="292"/>
      <c r="M55" s="55">
        <v>0</v>
      </c>
      <c r="N55" s="55">
        <v>0</v>
      </c>
      <c r="O55" s="232">
        <v>0</v>
      </c>
      <c r="P55" s="64">
        <v>0</v>
      </c>
      <c r="Q55" s="64">
        <v>0</v>
      </c>
    </row>
    <row r="56" spans="1:17" ht="45" customHeight="1" x14ac:dyDescent="0.25">
      <c r="A56" s="71" t="s">
        <v>17</v>
      </c>
      <c r="B56" s="71" t="s">
        <v>43</v>
      </c>
      <c r="C56" s="71" t="s">
        <v>21</v>
      </c>
      <c r="D56" s="71"/>
      <c r="E56" s="71"/>
      <c r="F56" s="80" t="s">
        <v>46</v>
      </c>
      <c r="G56" s="39" t="s">
        <v>16</v>
      </c>
      <c r="H56" s="71">
        <v>935</v>
      </c>
      <c r="I56" s="71" t="s">
        <v>28</v>
      </c>
      <c r="J56" s="71" t="s">
        <v>42</v>
      </c>
      <c r="K56" s="42" t="s">
        <v>163</v>
      </c>
      <c r="L56" s="49" t="s">
        <v>29</v>
      </c>
      <c r="M56" s="55">
        <v>3000</v>
      </c>
      <c r="N56" s="55">
        <v>2500</v>
      </c>
      <c r="O56" s="232">
        <v>2500</v>
      </c>
      <c r="P56" s="64">
        <f t="shared" si="11"/>
        <v>0.83333333333333337</v>
      </c>
      <c r="Q56" s="64">
        <f t="shared" si="12"/>
        <v>1</v>
      </c>
    </row>
    <row r="57" spans="1:17" ht="30.75" customHeight="1" x14ac:dyDescent="0.25">
      <c r="A57" s="71" t="s">
        <v>17</v>
      </c>
      <c r="B57" s="71" t="s">
        <v>43</v>
      </c>
      <c r="C57" s="71" t="s">
        <v>42</v>
      </c>
      <c r="D57" s="71"/>
      <c r="E57" s="71"/>
      <c r="F57" s="80" t="s">
        <v>47</v>
      </c>
      <c r="G57" s="39" t="s">
        <v>16</v>
      </c>
      <c r="H57" s="71">
        <v>935</v>
      </c>
      <c r="I57" s="71" t="s">
        <v>28</v>
      </c>
      <c r="J57" s="71" t="s">
        <v>42</v>
      </c>
      <c r="K57" s="42" t="s">
        <v>164</v>
      </c>
      <c r="L57" s="49" t="s">
        <v>29</v>
      </c>
      <c r="M57" s="55">
        <v>2500</v>
      </c>
      <c r="N57" s="55">
        <v>2477.1</v>
      </c>
      <c r="O57" s="232">
        <v>2477.1</v>
      </c>
      <c r="P57" s="64">
        <f t="shared" si="11"/>
        <v>0.99083999999999994</v>
      </c>
      <c r="Q57" s="64">
        <f t="shared" si="12"/>
        <v>1</v>
      </c>
    </row>
    <row r="58" spans="1:17" ht="21" customHeight="1" x14ac:dyDescent="0.25">
      <c r="A58" s="283" t="s">
        <v>17</v>
      </c>
      <c r="B58" s="283" t="s">
        <v>43</v>
      </c>
      <c r="C58" s="283" t="s">
        <v>20</v>
      </c>
      <c r="D58" s="283"/>
      <c r="E58" s="283"/>
      <c r="F58" s="351" t="s">
        <v>48</v>
      </c>
      <c r="G58" s="293" t="s">
        <v>16</v>
      </c>
      <c r="H58" s="283">
        <v>935</v>
      </c>
      <c r="I58" s="283" t="s">
        <v>28</v>
      </c>
      <c r="J58" s="283" t="s">
        <v>42</v>
      </c>
      <c r="K58" s="283" t="s">
        <v>165</v>
      </c>
      <c r="L58" s="49" t="s">
        <v>327</v>
      </c>
      <c r="M58" s="55">
        <v>9440</v>
      </c>
      <c r="N58" s="55">
        <v>10335</v>
      </c>
      <c r="O58" s="233">
        <v>9886.1</v>
      </c>
      <c r="P58" s="64">
        <f t="shared" si="11"/>
        <v>1.0472563559322035</v>
      </c>
      <c r="Q58" s="64">
        <f t="shared" si="12"/>
        <v>0.95656507014997583</v>
      </c>
    </row>
    <row r="59" spans="1:17" ht="20.25" customHeight="1" x14ac:dyDescent="0.25">
      <c r="A59" s="295"/>
      <c r="B59" s="295"/>
      <c r="C59" s="295"/>
      <c r="D59" s="295"/>
      <c r="E59" s="295"/>
      <c r="F59" s="320"/>
      <c r="G59" s="294"/>
      <c r="H59" s="295"/>
      <c r="I59" s="295"/>
      <c r="J59" s="295"/>
      <c r="K59" s="295"/>
      <c r="L59" s="49" t="s">
        <v>29</v>
      </c>
      <c r="M59" s="55">
        <v>13723</v>
      </c>
      <c r="N59" s="55">
        <v>19623</v>
      </c>
      <c r="O59" s="233">
        <v>19622.599999999999</v>
      </c>
      <c r="P59" s="64">
        <f t="shared" si="11"/>
        <v>1.429905997230926</v>
      </c>
      <c r="Q59" s="64">
        <f t="shared" si="12"/>
        <v>0.99997961575701977</v>
      </c>
    </row>
    <row r="60" spans="1:17" ht="25.5" customHeight="1" x14ac:dyDescent="0.25">
      <c r="A60" s="71" t="s">
        <v>17</v>
      </c>
      <c r="B60" s="71" t="s">
        <v>43</v>
      </c>
      <c r="C60" s="71" t="s">
        <v>28</v>
      </c>
      <c r="D60" s="71"/>
      <c r="E60" s="71"/>
      <c r="F60" s="59" t="s">
        <v>49</v>
      </c>
      <c r="G60" s="39" t="s">
        <v>16</v>
      </c>
      <c r="H60" s="71" t="s">
        <v>27</v>
      </c>
      <c r="I60" s="71" t="s">
        <v>28</v>
      </c>
      <c r="J60" s="71" t="s">
        <v>42</v>
      </c>
      <c r="K60" s="42" t="s">
        <v>166</v>
      </c>
      <c r="L60" s="49" t="s">
        <v>29</v>
      </c>
      <c r="M60" s="55">
        <v>2000</v>
      </c>
      <c r="N60" s="55">
        <v>2039.4</v>
      </c>
      <c r="O60" s="233">
        <v>1946.47</v>
      </c>
      <c r="P60" s="64">
        <f t="shared" si="11"/>
        <v>0.97323499999999996</v>
      </c>
      <c r="Q60" s="64">
        <f t="shared" si="12"/>
        <v>0.95443267627733641</v>
      </c>
    </row>
    <row r="61" spans="1:17" ht="24" customHeight="1" x14ac:dyDescent="0.25">
      <c r="A61" s="283" t="s">
        <v>17</v>
      </c>
      <c r="B61" s="283" t="s">
        <v>43</v>
      </c>
      <c r="C61" s="283" t="s">
        <v>24</v>
      </c>
      <c r="D61" s="283"/>
      <c r="E61" s="283"/>
      <c r="F61" s="297" t="s">
        <v>238</v>
      </c>
      <c r="G61" s="293" t="s">
        <v>16</v>
      </c>
      <c r="H61" s="283">
        <v>935</v>
      </c>
      <c r="I61" s="283" t="s">
        <v>28</v>
      </c>
      <c r="J61" s="283" t="s">
        <v>42</v>
      </c>
      <c r="K61" s="42" t="s">
        <v>229</v>
      </c>
      <c r="L61" s="290" t="s">
        <v>29</v>
      </c>
      <c r="M61" s="55">
        <v>3600</v>
      </c>
      <c r="N61" s="55">
        <v>1838.4</v>
      </c>
      <c r="O61" s="233">
        <v>1775</v>
      </c>
      <c r="P61" s="64">
        <f t="shared" si="11"/>
        <v>0.49305555555555558</v>
      </c>
      <c r="Q61" s="64">
        <f t="shared" si="12"/>
        <v>0.96551348999129671</v>
      </c>
    </row>
    <row r="62" spans="1:17" ht="24" customHeight="1" x14ac:dyDescent="0.25">
      <c r="A62" s="284"/>
      <c r="B62" s="284"/>
      <c r="C62" s="284"/>
      <c r="D62" s="284"/>
      <c r="E62" s="284"/>
      <c r="F62" s="298"/>
      <c r="G62" s="346"/>
      <c r="H62" s="284"/>
      <c r="I62" s="284"/>
      <c r="J62" s="284"/>
      <c r="K62" s="42" t="s">
        <v>364</v>
      </c>
      <c r="L62" s="348"/>
      <c r="M62" s="55">
        <v>0</v>
      </c>
      <c r="N62" s="55">
        <v>750</v>
      </c>
      <c r="O62" s="233">
        <v>666.67</v>
      </c>
      <c r="P62" s="64">
        <v>0</v>
      </c>
      <c r="Q62" s="64">
        <f t="shared" si="12"/>
        <v>0.88889333333333331</v>
      </c>
    </row>
    <row r="63" spans="1:17" ht="24" customHeight="1" x14ac:dyDescent="0.25">
      <c r="A63" s="284"/>
      <c r="B63" s="284"/>
      <c r="C63" s="284"/>
      <c r="D63" s="284"/>
      <c r="E63" s="284"/>
      <c r="F63" s="298"/>
      <c r="G63" s="346"/>
      <c r="H63" s="284"/>
      <c r="I63" s="284"/>
      <c r="J63" s="284"/>
      <c r="K63" s="42" t="s">
        <v>239</v>
      </c>
      <c r="L63" s="348"/>
      <c r="M63" s="55">
        <v>0</v>
      </c>
      <c r="N63" s="55">
        <v>5996.13</v>
      </c>
      <c r="O63" s="233">
        <v>5787.93</v>
      </c>
      <c r="P63" s="64">
        <v>0</v>
      </c>
      <c r="Q63" s="64">
        <f t="shared" si="12"/>
        <v>0.96527760405461527</v>
      </c>
    </row>
    <row r="64" spans="1:17" ht="20.25" customHeight="1" x14ac:dyDescent="0.25">
      <c r="A64" s="304"/>
      <c r="B64" s="304"/>
      <c r="C64" s="304"/>
      <c r="D64" s="304"/>
      <c r="E64" s="304"/>
      <c r="F64" s="318"/>
      <c r="G64" s="318"/>
      <c r="H64" s="304"/>
      <c r="I64" s="304"/>
      <c r="J64" s="304"/>
      <c r="K64" s="42" t="s">
        <v>193</v>
      </c>
      <c r="L64" s="291"/>
      <c r="M64" s="55">
        <v>6000</v>
      </c>
      <c r="N64" s="55">
        <v>1287.81</v>
      </c>
      <c r="O64" s="233">
        <v>1287.81</v>
      </c>
      <c r="P64" s="64">
        <f t="shared" si="11"/>
        <v>0.21463499999999999</v>
      </c>
      <c r="Q64" s="64">
        <f t="shared" si="12"/>
        <v>1</v>
      </c>
    </row>
    <row r="65" spans="1:17" ht="20.25" customHeight="1" x14ac:dyDescent="0.25">
      <c r="A65" s="304"/>
      <c r="B65" s="304"/>
      <c r="C65" s="304"/>
      <c r="D65" s="304"/>
      <c r="E65" s="304"/>
      <c r="F65" s="318"/>
      <c r="G65" s="318"/>
      <c r="H65" s="304"/>
      <c r="I65" s="304"/>
      <c r="J65" s="304"/>
      <c r="K65" s="42" t="s">
        <v>230</v>
      </c>
      <c r="L65" s="291"/>
      <c r="M65" s="55">
        <v>1800</v>
      </c>
      <c r="N65" s="55">
        <v>868.77</v>
      </c>
      <c r="O65" s="233">
        <v>868.77</v>
      </c>
      <c r="P65" s="64">
        <f t="shared" si="11"/>
        <v>0.48264999999999997</v>
      </c>
      <c r="Q65" s="64">
        <f t="shared" si="12"/>
        <v>1</v>
      </c>
    </row>
    <row r="66" spans="1:17" ht="20.25" customHeight="1" x14ac:dyDescent="0.25">
      <c r="A66" s="304"/>
      <c r="B66" s="304"/>
      <c r="C66" s="304"/>
      <c r="D66" s="304"/>
      <c r="E66" s="304"/>
      <c r="F66" s="318"/>
      <c r="G66" s="318"/>
      <c r="H66" s="304"/>
      <c r="I66" s="304"/>
      <c r="J66" s="304"/>
      <c r="K66" s="42" t="s">
        <v>354</v>
      </c>
      <c r="L66" s="291"/>
      <c r="M66" s="55">
        <v>120</v>
      </c>
      <c r="N66" s="55">
        <v>111.6</v>
      </c>
      <c r="O66" s="233">
        <v>111.6</v>
      </c>
      <c r="P66" s="64">
        <f t="shared" si="11"/>
        <v>0.92999999999999994</v>
      </c>
      <c r="Q66" s="64">
        <f t="shared" si="12"/>
        <v>1</v>
      </c>
    </row>
    <row r="67" spans="1:17" ht="21" customHeight="1" x14ac:dyDescent="0.25">
      <c r="A67" s="295"/>
      <c r="B67" s="295"/>
      <c r="C67" s="295"/>
      <c r="D67" s="295"/>
      <c r="E67" s="295"/>
      <c r="F67" s="294"/>
      <c r="G67" s="294"/>
      <c r="H67" s="295"/>
      <c r="I67" s="295"/>
      <c r="J67" s="295"/>
      <c r="K67" s="42" t="s">
        <v>355</v>
      </c>
      <c r="L67" s="292"/>
      <c r="M67" s="55">
        <v>2750</v>
      </c>
      <c r="N67" s="55">
        <v>1494.3</v>
      </c>
      <c r="O67" s="233">
        <v>1494.3</v>
      </c>
      <c r="P67" s="64">
        <f t="shared" si="11"/>
        <v>0.54338181818181819</v>
      </c>
      <c r="Q67" s="64">
        <f t="shared" si="12"/>
        <v>1</v>
      </c>
    </row>
    <row r="68" spans="1:17" ht="21" customHeight="1" x14ac:dyDescent="0.25">
      <c r="A68" s="283" t="s">
        <v>17</v>
      </c>
      <c r="B68" s="283" t="s">
        <v>43</v>
      </c>
      <c r="C68" s="283" t="s">
        <v>32</v>
      </c>
      <c r="D68" s="307"/>
      <c r="E68" s="307"/>
      <c r="F68" s="301" t="s">
        <v>50</v>
      </c>
      <c r="G68" s="286" t="s">
        <v>16</v>
      </c>
      <c r="H68" s="283">
        <v>935</v>
      </c>
      <c r="I68" s="283" t="s">
        <v>28</v>
      </c>
      <c r="J68" s="283" t="s">
        <v>42</v>
      </c>
      <c r="K68" s="42" t="s">
        <v>356</v>
      </c>
      <c r="L68" s="290" t="s">
        <v>29</v>
      </c>
      <c r="M68" s="55">
        <v>0</v>
      </c>
      <c r="N68" s="55">
        <v>70</v>
      </c>
      <c r="O68" s="233">
        <v>70</v>
      </c>
      <c r="P68" s="64">
        <v>0</v>
      </c>
      <c r="Q68" s="64">
        <f t="shared" si="12"/>
        <v>1</v>
      </c>
    </row>
    <row r="69" spans="1:17" ht="21" customHeight="1" x14ac:dyDescent="0.25">
      <c r="A69" s="284"/>
      <c r="B69" s="284"/>
      <c r="C69" s="284"/>
      <c r="D69" s="304"/>
      <c r="E69" s="304"/>
      <c r="F69" s="302"/>
      <c r="G69" s="315"/>
      <c r="H69" s="284"/>
      <c r="I69" s="284"/>
      <c r="J69" s="284"/>
      <c r="K69" s="42" t="s">
        <v>357</v>
      </c>
      <c r="L69" s="348"/>
      <c r="M69" s="55">
        <v>0</v>
      </c>
      <c r="N69" s="55">
        <v>200</v>
      </c>
      <c r="O69" s="233">
        <v>200</v>
      </c>
      <c r="P69" s="64">
        <v>0</v>
      </c>
      <c r="Q69" s="64">
        <f t="shared" si="12"/>
        <v>1</v>
      </c>
    </row>
    <row r="70" spans="1:17" x14ac:dyDescent="0.25">
      <c r="A70" s="285"/>
      <c r="B70" s="285"/>
      <c r="C70" s="285"/>
      <c r="D70" s="295"/>
      <c r="E70" s="295"/>
      <c r="F70" s="303"/>
      <c r="G70" s="287"/>
      <c r="H70" s="285"/>
      <c r="I70" s="285"/>
      <c r="J70" s="285"/>
      <c r="K70" s="42" t="s">
        <v>185</v>
      </c>
      <c r="L70" s="353"/>
      <c r="M70" s="55">
        <v>1350</v>
      </c>
      <c r="N70" s="55">
        <v>1350</v>
      </c>
      <c r="O70" s="237">
        <v>1350</v>
      </c>
      <c r="P70" s="64">
        <f t="shared" si="11"/>
        <v>1</v>
      </c>
      <c r="Q70" s="64">
        <f t="shared" si="12"/>
        <v>1</v>
      </c>
    </row>
    <row r="71" spans="1:17" ht="39" customHeight="1" x14ac:dyDescent="0.25">
      <c r="A71" s="71" t="s">
        <v>17</v>
      </c>
      <c r="B71" s="71" t="s">
        <v>43</v>
      </c>
      <c r="C71" s="71" t="s">
        <v>136</v>
      </c>
      <c r="D71" s="71"/>
      <c r="E71" s="71"/>
      <c r="F71" s="43" t="s">
        <v>113</v>
      </c>
      <c r="G71" s="22" t="s">
        <v>16</v>
      </c>
      <c r="H71" s="71">
        <v>935</v>
      </c>
      <c r="I71" s="71" t="s">
        <v>28</v>
      </c>
      <c r="J71" s="71" t="s">
        <v>42</v>
      </c>
      <c r="K71" s="42" t="s">
        <v>186</v>
      </c>
      <c r="L71" s="49" t="s">
        <v>29</v>
      </c>
      <c r="M71" s="55">
        <v>679.9</v>
      </c>
      <c r="N71" s="55">
        <v>642</v>
      </c>
      <c r="O71" s="237">
        <v>642</v>
      </c>
      <c r="P71" s="64">
        <f t="shared" si="11"/>
        <v>0.94425650831004559</v>
      </c>
      <c r="Q71" s="64">
        <f t="shared" si="12"/>
        <v>1</v>
      </c>
    </row>
    <row r="72" spans="1:17" ht="23.25" customHeight="1" x14ac:dyDescent="0.25">
      <c r="A72" s="283" t="s">
        <v>17</v>
      </c>
      <c r="B72" s="283" t="s">
        <v>43</v>
      </c>
      <c r="C72" s="283" t="s">
        <v>213</v>
      </c>
      <c r="D72" s="283"/>
      <c r="E72" s="283"/>
      <c r="F72" s="297" t="s">
        <v>167</v>
      </c>
      <c r="G72" s="301" t="s">
        <v>16</v>
      </c>
      <c r="H72" s="283">
        <v>935</v>
      </c>
      <c r="I72" s="283" t="s">
        <v>28</v>
      </c>
      <c r="J72" s="283" t="s">
        <v>42</v>
      </c>
      <c r="K72" s="42" t="s">
        <v>270</v>
      </c>
      <c r="L72" s="49" t="s">
        <v>29</v>
      </c>
      <c r="M72" s="55">
        <v>2213.1</v>
      </c>
      <c r="N72" s="55">
        <v>2213.1</v>
      </c>
      <c r="O72" s="237">
        <v>958.3</v>
      </c>
      <c r="P72" s="64">
        <f t="shared" si="11"/>
        <v>0.43301251637973881</v>
      </c>
      <c r="Q72" s="64">
        <f t="shared" si="12"/>
        <v>0.43301251637973881</v>
      </c>
    </row>
    <row r="73" spans="1:17" ht="24" customHeight="1" x14ac:dyDescent="0.25">
      <c r="A73" s="295"/>
      <c r="B73" s="295"/>
      <c r="C73" s="295"/>
      <c r="D73" s="295"/>
      <c r="E73" s="295"/>
      <c r="F73" s="294"/>
      <c r="G73" s="292"/>
      <c r="H73" s="295"/>
      <c r="I73" s="295"/>
      <c r="J73" s="295"/>
      <c r="K73" s="71" t="s">
        <v>358</v>
      </c>
      <c r="L73" s="49" t="s">
        <v>187</v>
      </c>
      <c r="M73" s="55">
        <v>2857.4</v>
      </c>
      <c r="N73" s="55">
        <v>0</v>
      </c>
      <c r="O73" s="237">
        <v>0</v>
      </c>
      <c r="P73" s="64">
        <f t="shared" ref="P73:P74" si="13">O73/M73</f>
        <v>0</v>
      </c>
      <c r="Q73" s="64">
        <v>0</v>
      </c>
    </row>
    <row r="74" spans="1:17" ht="39" customHeight="1" x14ac:dyDescent="0.25">
      <c r="A74" s="71" t="s">
        <v>17</v>
      </c>
      <c r="B74" s="71" t="s">
        <v>43</v>
      </c>
      <c r="C74" s="71" t="s">
        <v>103</v>
      </c>
      <c r="D74" s="71"/>
      <c r="E74" s="71"/>
      <c r="F74" s="45" t="s">
        <v>194</v>
      </c>
      <c r="G74" s="38" t="s">
        <v>16</v>
      </c>
      <c r="H74" s="71">
        <v>935</v>
      </c>
      <c r="I74" s="71" t="s">
        <v>28</v>
      </c>
      <c r="J74" s="71" t="s">
        <v>42</v>
      </c>
      <c r="K74" s="71" t="s">
        <v>271</v>
      </c>
      <c r="L74" s="49" t="s">
        <v>29</v>
      </c>
      <c r="M74" s="55">
        <v>100</v>
      </c>
      <c r="N74" s="55">
        <v>100</v>
      </c>
      <c r="O74" s="237">
        <v>98.8</v>
      </c>
      <c r="P74" s="64">
        <f t="shared" si="13"/>
        <v>0.98799999999999999</v>
      </c>
      <c r="Q74" s="64">
        <f t="shared" ref="Q74" si="14">O74/N74</f>
        <v>0.98799999999999999</v>
      </c>
    </row>
    <row r="75" spans="1:17" ht="15" customHeight="1" x14ac:dyDescent="0.25">
      <c r="A75" s="321" t="s">
        <v>17</v>
      </c>
      <c r="B75" s="321" t="s">
        <v>51</v>
      </c>
      <c r="C75" s="321"/>
      <c r="D75" s="321"/>
      <c r="E75" s="321"/>
      <c r="F75" s="344" t="s">
        <v>52</v>
      </c>
      <c r="G75" s="53" t="s">
        <v>15</v>
      </c>
      <c r="H75" s="76"/>
      <c r="I75" s="76"/>
      <c r="J75" s="76"/>
      <c r="K75" s="52"/>
      <c r="L75" s="76"/>
      <c r="M75" s="17">
        <f>M76</f>
        <v>126567.5</v>
      </c>
      <c r="N75" s="17">
        <f>N76+N77</f>
        <v>290228.06</v>
      </c>
      <c r="O75" s="231">
        <f>O76+O77</f>
        <v>157410.75000000003</v>
      </c>
      <c r="P75" s="62">
        <f>O75/M75</f>
        <v>1.24369012582219</v>
      </c>
      <c r="Q75" s="62">
        <f t="shared" si="10"/>
        <v>0.54236916306438476</v>
      </c>
    </row>
    <row r="76" spans="1:17" ht="33.75" x14ac:dyDescent="0.25">
      <c r="A76" s="322"/>
      <c r="B76" s="322"/>
      <c r="C76" s="322"/>
      <c r="D76" s="322"/>
      <c r="E76" s="322"/>
      <c r="F76" s="345"/>
      <c r="G76" s="41" t="s">
        <v>16</v>
      </c>
      <c r="H76" s="29">
        <v>935</v>
      </c>
      <c r="I76" s="37"/>
      <c r="J76" s="37"/>
      <c r="K76" s="37"/>
      <c r="L76" s="37"/>
      <c r="M76" s="18">
        <f>M79+M83+M84+M89+M91+M92+M94+M95+M90</f>
        <v>126567.5</v>
      </c>
      <c r="N76" s="18">
        <f>N79+N80+N81+N82+N83+N84+N85+N86+N87+N88+N89+N90+N91+N92+N93+N94+N95</f>
        <v>290228.06</v>
      </c>
      <c r="O76" s="232">
        <f>O79+O80+O81+O82+O83+O84+O85+O86+O87+O88+O89+O90+O91+O92+O93+O94+O95</f>
        <v>157410.75000000003</v>
      </c>
      <c r="P76" s="64">
        <f>O76/M76</f>
        <v>1.24369012582219</v>
      </c>
      <c r="Q76" s="64">
        <f t="shared" si="10"/>
        <v>0.54236916306438476</v>
      </c>
    </row>
    <row r="77" spans="1:17" ht="33.75" x14ac:dyDescent="0.25">
      <c r="A77" s="295"/>
      <c r="B77" s="295"/>
      <c r="C77" s="295"/>
      <c r="D77" s="295"/>
      <c r="E77" s="295"/>
      <c r="F77" s="320"/>
      <c r="G77" s="41" t="s">
        <v>188</v>
      </c>
      <c r="H77" s="74">
        <v>940</v>
      </c>
      <c r="I77" s="70"/>
      <c r="J77" s="70"/>
      <c r="K77" s="37"/>
      <c r="L77" s="70"/>
      <c r="M77" s="18">
        <f>M78</f>
        <v>0</v>
      </c>
      <c r="N77" s="18">
        <f>N78</f>
        <v>0</v>
      </c>
      <c r="O77" s="232">
        <f>O78</f>
        <v>0</v>
      </c>
      <c r="P77" s="64">
        <v>0</v>
      </c>
      <c r="Q77" s="64">
        <v>0</v>
      </c>
    </row>
    <row r="78" spans="1:17" ht="27.75" customHeight="1" x14ac:dyDescent="0.25">
      <c r="A78" s="280" t="s">
        <v>17</v>
      </c>
      <c r="B78" s="280" t="s">
        <v>51</v>
      </c>
      <c r="C78" s="280" t="s">
        <v>19</v>
      </c>
      <c r="D78" s="307"/>
      <c r="E78" s="307"/>
      <c r="F78" s="309" t="s">
        <v>248</v>
      </c>
      <c r="G78" s="39" t="s">
        <v>188</v>
      </c>
      <c r="H78" s="74">
        <v>940</v>
      </c>
      <c r="I78" s="70" t="s">
        <v>20</v>
      </c>
      <c r="J78" s="70" t="s">
        <v>32</v>
      </c>
      <c r="K78" s="70" t="s">
        <v>251</v>
      </c>
      <c r="L78" s="280" t="s">
        <v>187</v>
      </c>
      <c r="M78" s="18">
        <v>0</v>
      </c>
      <c r="N78" s="18">
        <v>0</v>
      </c>
      <c r="O78" s="232">
        <v>0</v>
      </c>
      <c r="P78" s="64">
        <v>0</v>
      </c>
      <c r="Q78" s="64">
        <v>0</v>
      </c>
    </row>
    <row r="79" spans="1:17" x14ac:dyDescent="0.25">
      <c r="A79" s="304"/>
      <c r="B79" s="304"/>
      <c r="C79" s="304"/>
      <c r="D79" s="304"/>
      <c r="E79" s="304"/>
      <c r="F79" s="319"/>
      <c r="G79" s="347" t="s">
        <v>16</v>
      </c>
      <c r="H79" s="288">
        <v>935</v>
      </c>
      <c r="I79" s="280" t="s">
        <v>20</v>
      </c>
      <c r="J79" s="280" t="s">
        <v>32</v>
      </c>
      <c r="K79" s="37" t="s">
        <v>249</v>
      </c>
      <c r="L79" s="304"/>
      <c r="M79" s="18">
        <v>56535.199999999997</v>
      </c>
      <c r="N79" s="18">
        <v>79000</v>
      </c>
      <c r="O79" s="232">
        <v>3950.37</v>
      </c>
      <c r="P79" s="64">
        <f t="shared" ref="P79:P92" si="15">O79/M79</f>
        <v>6.9874520652619967E-2</v>
      </c>
      <c r="Q79" s="64">
        <f t="shared" si="10"/>
        <v>5.0004683544303798E-2</v>
      </c>
    </row>
    <row r="80" spans="1:17" x14ac:dyDescent="0.25">
      <c r="A80" s="304"/>
      <c r="B80" s="304"/>
      <c r="C80" s="304"/>
      <c r="D80" s="304"/>
      <c r="E80" s="304"/>
      <c r="F80" s="319"/>
      <c r="G80" s="347"/>
      <c r="H80" s="300"/>
      <c r="I80" s="281"/>
      <c r="J80" s="281"/>
      <c r="K80" s="37" t="s">
        <v>331</v>
      </c>
      <c r="L80" s="304"/>
      <c r="M80" s="18">
        <v>0</v>
      </c>
      <c r="N80" s="18">
        <v>0</v>
      </c>
      <c r="O80" s="232">
        <v>0</v>
      </c>
      <c r="P80" s="64">
        <v>0</v>
      </c>
      <c r="Q80" s="64">
        <v>0</v>
      </c>
    </row>
    <row r="81" spans="1:17" x14ac:dyDescent="0.25">
      <c r="A81" s="304"/>
      <c r="B81" s="304"/>
      <c r="C81" s="304"/>
      <c r="D81" s="304"/>
      <c r="E81" s="304"/>
      <c r="F81" s="319"/>
      <c r="G81" s="347"/>
      <c r="H81" s="300"/>
      <c r="I81" s="281"/>
      <c r="J81" s="281"/>
      <c r="K81" s="37" t="s">
        <v>360</v>
      </c>
      <c r="L81" s="304"/>
      <c r="M81" s="18">
        <v>0</v>
      </c>
      <c r="N81" s="18">
        <v>102.6</v>
      </c>
      <c r="O81" s="232">
        <v>102.6</v>
      </c>
      <c r="P81" s="64">
        <v>0</v>
      </c>
      <c r="Q81" s="64">
        <f t="shared" si="10"/>
        <v>1</v>
      </c>
    </row>
    <row r="82" spans="1:17" x14ac:dyDescent="0.25">
      <c r="A82" s="304"/>
      <c r="B82" s="304"/>
      <c r="C82" s="304"/>
      <c r="D82" s="304"/>
      <c r="E82" s="304"/>
      <c r="F82" s="319"/>
      <c r="G82" s="347"/>
      <c r="H82" s="300"/>
      <c r="I82" s="281"/>
      <c r="J82" s="281"/>
      <c r="K82" s="37" t="s">
        <v>250</v>
      </c>
      <c r="L82" s="304"/>
      <c r="M82" s="18">
        <v>0</v>
      </c>
      <c r="N82" s="18">
        <v>17.21</v>
      </c>
      <c r="O82" s="232">
        <v>0.4</v>
      </c>
      <c r="P82" s="64">
        <v>0</v>
      </c>
      <c r="Q82" s="64">
        <f t="shared" si="10"/>
        <v>2.3242300987797792E-2</v>
      </c>
    </row>
    <row r="83" spans="1:17" x14ac:dyDescent="0.25">
      <c r="A83" s="295"/>
      <c r="B83" s="295"/>
      <c r="C83" s="295"/>
      <c r="D83" s="295"/>
      <c r="E83" s="295"/>
      <c r="F83" s="320"/>
      <c r="G83" s="347"/>
      <c r="H83" s="289"/>
      <c r="I83" s="282"/>
      <c r="J83" s="282"/>
      <c r="K83" s="37" t="s">
        <v>251</v>
      </c>
      <c r="L83" s="295"/>
      <c r="M83" s="18">
        <v>0</v>
      </c>
      <c r="N83" s="18">
        <v>0</v>
      </c>
      <c r="O83" s="232">
        <v>0</v>
      </c>
      <c r="P83" s="64">
        <v>0</v>
      </c>
      <c r="Q83" s="64">
        <v>0</v>
      </c>
    </row>
    <row r="84" spans="1:17" ht="22.5" customHeight="1" x14ac:dyDescent="0.25">
      <c r="A84" s="283" t="s">
        <v>17</v>
      </c>
      <c r="B84" s="153" t="s">
        <v>51</v>
      </c>
      <c r="C84" s="153" t="s">
        <v>21</v>
      </c>
      <c r="D84" s="153"/>
      <c r="E84" s="153"/>
      <c r="F84" s="162" t="s">
        <v>332</v>
      </c>
      <c r="G84" s="156" t="s">
        <v>16</v>
      </c>
      <c r="H84" s="155">
        <v>935</v>
      </c>
      <c r="I84" s="161"/>
      <c r="J84" s="161"/>
      <c r="K84" s="37" t="s">
        <v>252</v>
      </c>
      <c r="L84" s="226">
        <v>244</v>
      </c>
      <c r="M84" s="11">
        <v>15020</v>
      </c>
      <c r="N84" s="55">
        <v>3719.73</v>
      </c>
      <c r="O84" s="232">
        <v>3622.17</v>
      </c>
      <c r="P84" s="64">
        <f t="shared" si="15"/>
        <v>0.24115645805592545</v>
      </c>
      <c r="Q84" s="64">
        <f t="shared" ref="Q84:Q93" si="16">O84/N84</f>
        <v>0.97377228992426867</v>
      </c>
    </row>
    <row r="85" spans="1:17" ht="22.5" customHeight="1" x14ac:dyDescent="0.25">
      <c r="A85" s="284"/>
      <c r="B85" s="154"/>
      <c r="C85" s="154"/>
      <c r="D85" s="154"/>
      <c r="E85" s="154"/>
      <c r="F85" s="163"/>
      <c r="G85" s="164"/>
      <c r="H85" s="159"/>
      <c r="I85" s="160"/>
      <c r="J85" s="160"/>
      <c r="K85" s="37" t="s">
        <v>361</v>
      </c>
      <c r="L85" s="166"/>
      <c r="M85" s="11">
        <v>0</v>
      </c>
      <c r="N85" s="55">
        <v>19479.66</v>
      </c>
      <c r="O85" s="232">
        <v>19479.66</v>
      </c>
      <c r="P85" s="64">
        <v>0</v>
      </c>
      <c r="Q85" s="64">
        <f>O85/N85</f>
        <v>1</v>
      </c>
    </row>
    <row r="86" spans="1:17" ht="22.5" customHeight="1" x14ac:dyDescent="0.25">
      <c r="A86" s="284"/>
      <c r="B86" s="154"/>
      <c r="C86" s="154"/>
      <c r="D86" s="154"/>
      <c r="E86" s="154"/>
      <c r="F86" s="163"/>
      <c r="G86" s="164"/>
      <c r="H86" s="159"/>
      <c r="I86" s="160"/>
      <c r="J86" s="160"/>
      <c r="K86" s="37" t="s">
        <v>362</v>
      </c>
      <c r="L86" s="166"/>
      <c r="M86" s="11">
        <v>0</v>
      </c>
      <c r="N86" s="55">
        <v>1976</v>
      </c>
      <c r="O86" s="232">
        <v>1976</v>
      </c>
      <c r="P86" s="64">
        <v>0</v>
      </c>
      <c r="Q86" s="64">
        <f t="shared" ref="Q86:Q87" si="17">O86/N86</f>
        <v>1</v>
      </c>
    </row>
    <row r="87" spans="1:17" ht="22.5" customHeight="1" x14ac:dyDescent="0.25">
      <c r="A87" s="284"/>
      <c r="B87" s="154"/>
      <c r="C87" s="154"/>
      <c r="D87" s="154"/>
      <c r="E87" s="154"/>
      <c r="F87" s="163"/>
      <c r="G87" s="164"/>
      <c r="H87" s="159"/>
      <c r="I87" s="160"/>
      <c r="J87" s="160"/>
      <c r="K87" s="37" t="s">
        <v>363</v>
      </c>
      <c r="L87" s="166"/>
      <c r="M87" s="11">
        <v>0</v>
      </c>
      <c r="N87" s="55">
        <v>15183.11</v>
      </c>
      <c r="O87" s="232">
        <v>15183.11</v>
      </c>
      <c r="P87" s="64">
        <v>0</v>
      </c>
      <c r="Q87" s="64">
        <f t="shared" si="17"/>
        <v>1</v>
      </c>
    </row>
    <row r="88" spans="1:17" ht="23.25" customHeight="1" x14ac:dyDescent="0.25">
      <c r="A88" s="295"/>
      <c r="B88" s="158"/>
      <c r="C88" s="158"/>
      <c r="D88" s="158"/>
      <c r="E88" s="158"/>
      <c r="F88" s="165"/>
      <c r="G88" s="157"/>
      <c r="H88" s="158"/>
      <c r="I88" s="158"/>
      <c r="J88" s="158"/>
      <c r="K88" s="37" t="s">
        <v>351</v>
      </c>
      <c r="L88" s="167"/>
      <c r="M88" s="11">
        <v>0</v>
      </c>
      <c r="N88" s="55">
        <v>58828.23</v>
      </c>
      <c r="O88" s="232">
        <v>58828.23</v>
      </c>
      <c r="P88" s="64">
        <v>0</v>
      </c>
      <c r="Q88" s="64">
        <f t="shared" si="16"/>
        <v>1</v>
      </c>
    </row>
    <row r="89" spans="1:17" ht="26.25" customHeight="1" x14ac:dyDescent="0.25">
      <c r="A89" s="281" t="s">
        <v>17</v>
      </c>
      <c r="B89" s="281" t="s">
        <v>51</v>
      </c>
      <c r="C89" s="281" t="s">
        <v>24</v>
      </c>
      <c r="D89" s="304"/>
      <c r="E89" s="304"/>
      <c r="F89" s="309" t="s">
        <v>53</v>
      </c>
      <c r="G89" s="293" t="s">
        <v>16</v>
      </c>
      <c r="H89" s="288">
        <v>935</v>
      </c>
      <c r="I89" s="280" t="s">
        <v>20</v>
      </c>
      <c r="J89" s="280" t="s">
        <v>32</v>
      </c>
      <c r="K89" s="37" t="s">
        <v>348</v>
      </c>
      <c r="L89" s="278" t="s">
        <v>29</v>
      </c>
      <c r="M89" s="26">
        <v>49012.3</v>
      </c>
      <c r="N89" s="58">
        <v>106089.1</v>
      </c>
      <c r="O89" s="238">
        <v>49012.3</v>
      </c>
      <c r="P89" s="64">
        <f t="shared" si="15"/>
        <v>1</v>
      </c>
      <c r="Q89" s="64">
        <f t="shared" si="16"/>
        <v>0.46199185401704795</v>
      </c>
    </row>
    <row r="90" spans="1:17" ht="26.25" customHeight="1" x14ac:dyDescent="0.25">
      <c r="A90" s="281"/>
      <c r="B90" s="281"/>
      <c r="C90" s="281"/>
      <c r="D90" s="304"/>
      <c r="E90" s="304"/>
      <c r="F90" s="310"/>
      <c r="G90" s="346"/>
      <c r="H90" s="300"/>
      <c r="I90" s="281"/>
      <c r="J90" s="281"/>
      <c r="K90" s="37" t="s">
        <v>254</v>
      </c>
      <c r="L90" s="296"/>
      <c r="M90" s="26">
        <v>100</v>
      </c>
      <c r="N90" s="58">
        <v>1071.6099999999999</v>
      </c>
      <c r="O90" s="238">
        <v>495.1</v>
      </c>
      <c r="P90" s="64">
        <f t="shared" si="15"/>
        <v>4.9510000000000005</v>
      </c>
      <c r="Q90" s="64">
        <f t="shared" si="16"/>
        <v>0.46201509877660724</v>
      </c>
    </row>
    <row r="91" spans="1:17" ht="23.25" customHeight="1" x14ac:dyDescent="0.25">
      <c r="A91" s="304"/>
      <c r="B91" s="304"/>
      <c r="C91" s="304"/>
      <c r="D91" s="304"/>
      <c r="E91" s="304"/>
      <c r="F91" s="319"/>
      <c r="G91" s="318"/>
      <c r="H91" s="304"/>
      <c r="I91" s="304"/>
      <c r="J91" s="304"/>
      <c r="K91" s="81" t="s">
        <v>253</v>
      </c>
      <c r="L91" s="291"/>
      <c r="M91" s="77">
        <v>2000</v>
      </c>
      <c r="N91" s="77">
        <v>2375.87</v>
      </c>
      <c r="O91" s="239">
        <v>2375.87</v>
      </c>
      <c r="P91" s="64">
        <f t="shared" si="15"/>
        <v>1.187935</v>
      </c>
      <c r="Q91" s="64">
        <f t="shared" si="16"/>
        <v>1</v>
      </c>
    </row>
    <row r="92" spans="1:17" ht="31.5" customHeight="1" x14ac:dyDescent="0.25">
      <c r="A92" s="280" t="s">
        <v>17</v>
      </c>
      <c r="B92" s="280" t="s">
        <v>51</v>
      </c>
      <c r="C92" s="280" t="s">
        <v>17</v>
      </c>
      <c r="D92" s="280"/>
      <c r="E92" s="280"/>
      <c r="F92" s="293" t="s">
        <v>54</v>
      </c>
      <c r="G92" s="293" t="s">
        <v>16</v>
      </c>
      <c r="H92" s="288">
        <v>935</v>
      </c>
      <c r="I92" s="70" t="s">
        <v>20</v>
      </c>
      <c r="J92" s="70" t="s">
        <v>32</v>
      </c>
      <c r="K92" s="37" t="s">
        <v>255</v>
      </c>
      <c r="L92" s="278" t="s">
        <v>29</v>
      </c>
      <c r="M92" s="55">
        <v>3900</v>
      </c>
      <c r="N92" s="55">
        <v>1817.94</v>
      </c>
      <c r="O92" s="232">
        <v>1817.94</v>
      </c>
      <c r="P92" s="64">
        <f t="shared" si="15"/>
        <v>0.46613846153846156</v>
      </c>
      <c r="Q92" s="64">
        <f t="shared" si="16"/>
        <v>1</v>
      </c>
    </row>
    <row r="93" spans="1:17" ht="31.5" customHeight="1" x14ac:dyDescent="0.25">
      <c r="A93" s="282"/>
      <c r="B93" s="282"/>
      <c r="C93" s="282"/>
      <c r="D93" s="282"/>
      <c r="E93" s="282"/>
      <c r="F93" s="352"/>
      <c r="G93" s="352"/>
      <c r="H93" s="289"/>
      <c r="I93" s="70" t="s">
        <v>28</v>
      </c>
      <c r="J93" s="70" t="s">
        <v>42</v>
      </c>
      <c r="K93" s="37" t="s">
        <v>349</v>
      </c>
      <c r="L93" s="279"/>
      <c r="M93" s="55">
        <v>0</v>
      </c>
      <c r="N93" s="55">
        <v>567</v>
      </c>
      <c r="O93" s="232">
        <v>567</v>
      </c>
      <c r="P93" s="64">
        <v>0</v>
      </c>
      <c r="Q93" s="64">
        <f t="shared" si="16"/>
        <v>1</v>
      </c>
    </row>
    <row r="94" spans="1:17" ht="59.25" customHeight="1" x14ac:dyDescent="0.25">
      <c r="A94" s="280" t="s">
        <v>17</v>
      </c>
      <c r="B94" s="280" t="s">
        <v>51</v>
      </c>
      <c r="C94" s="280" t="s">
        <v>37</v>
      </c>
      <c r="D94" s="280"/>
      <c r="E94" s="280"/>
      <c r="F94" s="309" t="s">
        <v>104</v>
      </c>
      <c r="G94" s="293" t="s">
        <v>16</v>
      </c>
      <c r="H94" s="288">
        <v>935</v>
      </c>
      <c r="I94" s="280" t="s">
        <v>20</v>
      </c>
      <c r="J94" s="280" t="s">
        <v>32</v>
      </c>
      <c r="K94" s="37" t="s">
        <v>256</v>
      </c>
      <c r="L94" s="27" t="s">
        <v>29</v>
      </c>
      <c r="M94" s="55">
        <v>0</v>
      </c>
      <c r="N94" s="55">
        <v>0</v>
      </c>
      <c r="O94" s="237">
        <v>0</v>
      </c>
      <c r="P94" s="64">
        <v>0</v>
      </c>
      <c r="Q94" s="64">
        <v>0</v>
      </c>
    </row>
    <row r="95" spans="1:17" ht="45" customHeight="1" x14ac:dyDescent="0.25">
      <c r="A95" s="295"/>
      <c r="B95" s="295"/>
      <c r="C95" s="295"/>
      <c r="D95" s="295"/>
      <c r="E95" s="295"/>
      <c r="F95" s="320"/>
      <c r="G95" s="294"/>
      <c r="H95" s="295"/>
      <c r="I95" s="295"/>
      <c r="J95" s="295"/>
      <c r="K95" s="37" t="s">
        <v>333</v>
      </c>
      <c r="L95" s="27" t="s">
        <v>29</v>
      </c>
      <c r="M95" s="55">
        <v>0</v>
      </c>
      <c r="N95" s="55">
        <v>0</v>
      </c>
      <c r="O95" s="237">
        <v>0</v>
      </c>
      <c r="P95" s="64">
        <v>0</v>
      </c>
      <c r="Q95" s="64">
        <v>0</v>
      </c>
    </row>
    <row r="96" spans="1:17" x14ac:dyDescent="0.25">
      <c r="A96" s="349" t="s">
        <v>17</v>
      </c>
      <c r="B96" s="349" t="s">
        <v>55</v>
      </c>
      <c r="C96" s="349"/>
      <c r="D96" s="349"/>
      <c r="E96" s="349"/>
      <c r="F96" s="350" t="s">
        <v>56</v>
      </c>
      <c r="G96" s="54" t="s">
        <v>15</v>
      </c>
      <c r="H96" s="35"/>
      <c r="I96" s="35"/>
      <c r="J96" s="35"/>
      <c r="K96" s="36"/>
      <c r="L96" s="35"/>
      <c r="M96" s="28">
        <f>SUM(M98:M98)</f>
        <v>5680.9</v>
      </c>
      <c r="N96" s="28">
        <f>N97+N98</f>
        <v>7111.7000000000007</v>
      </c>
      <c r="O96" s="240">
        <f>O97+O98</f>
        <v>6949.58</v>
      </c>
      <c r="P96" s="62">
        <f t="shared" ref="P96:P98" si="18">O96/M96</f>
        <v>1.2233237691210901</v>
      </c>
      <c r="Q96" s="62">
        <f>O96/N96</f>
        <v>0.97720376281339194</v>
      </c>
    </row>
    <row r="97" spans="1:17" ht="15" customHeight="1" x14ac:dyDescent="0.25">
      <c r="A97" s="349"/>
      <c r="B97" s="349"/>
      <c r="C97" s="349"/>
      <c r="D97" s="349"/>
      <c r="E97" s="349"/>
      <c r="F97" s="350"/>
      <c r="G97" s="286" t="s">
        <v>57</v>
      </c>
      <c r="H97" s="288">
        <v>935</v>
      </c>
      <c r="I97" s="280" t="s">
        <v>28</v>
      </c>
      <c r="J97" s="280" t="s">
        <v>28</v>
      </c>
      <c r="K97" s="37" t="s">
        <v>168</v>
      </c>
      <c r="L97" s="278" t="s">
        <v>272</v>
      </c>
      <c r="M97" s="93">
        <v>0</v>
      </c>
      <c r="N97" s="93">
        <v>87.6</v>
      </c>
      <c r="O97" s="241">
        <v>87.6</v>
      </c>
      <c r="P97" s="64">
        <v>0</v>
      </c>
      <c r="Q97" s="64">
        <f>O97/N97</f>
        <v>1</v>
      </c>
    </row>
    <row r="98" spans="1:17" ht="32.25" customHeight="1" x14ac:dyDescent="0.25">
      <c r="A98" s="349"/>
      <c r="B98" s="349"/>
      <c r="C98" s="349"/>
      <c r="D98" s="349"/>
      <c r="E98" s="349"/>
      <c r="F98" s="350"/>
      <c r="G98" s="287"/>
      <c r="H98" s="289"/>
      <c r="I98" s="282"/>
      <c r="J98" s="282"/>
      <c r="K98" s="37" t="s">
        <v>168</v>
      </c>
      <c r="L98" s="279"/>
      <c r="M98" s="30">
        <v>5680.9</v>
      </c>
      <c r="N98" s="30">
        <v>7024.1</v>
      </c>
      <c r="O98" s="232">
        <v>6861.98</v>
      </c>
      <c r="P98" s="64">
        <f t="shared" si="18"/>
        <v>1.2079036772342411</v>
      </c>
      <c r="Q98" s="64">
        <f>O98/N98</f>
        <v>0.97691946299169985</v>
      </c>
    </row>
  </sheetData>
  <mergeCells count="234">
    <mergeCell ref="E68:E70"/>
    <mergeCell ref="F68:F70"/>
    <mergeCell ref="G68:G70"/>
    <mergeCell ref="H68:H70"/>
    <mergeCell ref="I68:I70"/>
    <mergeCell ref="J68:J70"/>
    <mergeCell ref="L68:L70"/>
    <mergeCell ref="H72:H73"/>
    <mergeCell ref="L78:L83"/>
    <mergeCell ref="B94:B95"/>
    <mergeCell ref="C94:C95"/>
    <mergeCell ref="D94:D95"/>
    <mergeCell ref="E94:E95"/>
    <mergeCell ref="F94:F95"/>
    <mergeCell ref="H94:H95"/>
    <mergeCell ref="I94:I95"/>
    <mergeCell ref="J94:J95"/>
    <mergeCell ref="C92:C93"/>
    <mergeCell ref="D92:D93"/>
    <mergeCell ref="E92:E93"/>
    <mergeCell ref="F92:F93"/>
    <mergeCell ref="G92:G93"/>
    <mergeCell ref="H92:H93"/>
    <mergeCell ref="A96:A98"/>
    <mergeCell ref="B96:B98"/>
    <mergeCell ref="C96:C98"/>
    <mergeCell ref="D96:D98"/>
    <mergeCell ref="E96:E98"/>
    <mergeCell ref="F96:F98"/>
    <mergeCell ref="D58:D59"/>
    <mergeCell ref="E58:E59"/>
    <mergeCell ref="F58:F59"/>
    <mergeCell ref="E75:E77"/>
    <mergeCell ref="D78:D83"/>
    <mergeCell ref="E78:E83"/>
    <mergeCell ref="C61:C67"/>
    <mergeCell ref="D61:D67"/>
    <mergeCell ref="E61:E67"/>
    <mergeCell ref="C75:C77"/>
    <mergeCell ref="A78:A83"/>
    <mergeCell ref="B78:B83"/>
    <mergeCell ref="D75:D77"/>
    <mergeCell ref="A75:A77"/>
    <mergeCell ref="B75:B77"/>
    <mergeCell ref="A92:A93"/>
    <mergeCell ref="B92:B93"/>
    <mergeCell ref="A94:A95"/>
    <mergeCell ref="C78:C83"/>
    <mergeCell ref="F78:F83"/>
    <mergeCell ref="G61:G67"/>
    <mergeCell ref="H61:H67"/>
    <mergeCell ref="I61:I67"/>
    <mergeCell ref="J61:J67"/>
    <mergeCell ref="L61:L67"/>
    <mergeCell ref="A89:A91"/>
    <mergeCell ref="B89:B91"/>
    <mergeCell ref="C89:C91"/>
    <mergeCell ref="D89:D91"/>
    <mergeCell ref="E89:E91"/>
    <mergeCell ref="A84:A88"/>
    <mergeCell ref="A72:A73"/>
    <mergeCell ref="B72:B73"/>
    <mergeCell ref="C72:C73"/>
    <mergeCell ref="D72:D73"/>
    <mergeCell ref="E72:E73"/>
    <mergeCell ref="F72:F73"/>
    <mergeCell ref="G72:G73"/>
    <mergeCell ref="A68:A70"/>
    <mergeCell ref="B68:B70"/>
    <mergeCell ref="C68:C70"/>
    <mergeCell ref="D68:D70"/>
    <mergeCell ref="F61:F67"/>
    <mergeCell ref="F75:F77"/>
    <mergeCell ref="I72:I73"/>
    <mergeCell ref="J72:J73"/>
    <mergeCell ref="G50:G55"/>
    <mergeCell ref="H50:H55"/>
    <mergeCell ref="F89:F91"/>
    <mergeCell ref="G89:G91"/>
    <mergeCell ref="H89:H91"/>
    <mergeCell ref="I89:I91"/>
    <mergeCell ref="J89:J91"/>
    <mergeCell ref="J58:J59"/>
    <mergeCell ref="G79:G83"/>
    <mergeCell ref="H79:H83"/>
    <mergeCell ref="I79:I83"/>
    <mergeCell ref="J79:J83"/>
    <mergeCell ref="A58:A59"/>
    <mergeCell ref="B58:B59"/>
    <mergeCell ref="C58:C59"/>
    <mergeCell ref="A61:A67"/>
    <mergeCell ref="B61:B67"/>
    <mergeCell ref="L36:L37"/>
    <mergeCell ref="E48:E49"/>
    <mergeCell ref="A50:A55"/>
    <mergeCell ref="B50:B55"/>
    <mergeCell ref="C50:C55"/>
    <mergeCell ref="D50:D55"/>
    <mergeCell ref="E50:E55"/>
    <mergeCell ref="F50:F55"/>
    <mergeCell ref="A48:A49"/>
    <mergeCell ref="B48:B49"/>
    <mergeCell ref="C48:C49"/>
    <mergeCell ref="D48:D49"/>
    <mergeCell ref="H42:H47"/>
    <mergeCell ref="J36:J40"/>
    <mergeCell ref="I42:I47"/>
    <mergeCell ref="J42:J47"/>
    <mergeCell ref="L42:L47"/>
    <mergeCell ref="A42:A47"/>
    <mergeCell ref="F48:F49"/>
    <mergeCell ref="A20:A22"/>
    <mergeCell ref="B20:B22"/>
    <mergeCell ref="C20:C22"/>
    <mergeCell ref="D20:D22"/>
    <mergeCell ref="H20:H22"/>
    <mergeCell ref="O16:O17"/>
    <mergeCell ref="P16:P17"/>
    <mergeCell ref="Q16:Q17"/>
    <mergeCell ref="A18:A19"/>
    <mergeCell ref="B18:B19"/>
    <mergeCell ref="C18:C19"/>
    <mergeCell ref="D18:D19"/>
    <mergeCell ref="E18:E19"/>
    <mergeCell ref="G16:G17"/>
    <mergeCell ref="H16:H17"/>
    <mergeCell ref="H18:H19"/>
    <mergeCell ref="I18:I19"/>
    <mergeCell ref="J18:J19"/>
    <mergeCell ref="K18:K19"/>
    <mergeCell ref="M16:M17"/>
    <mergeCell ref="N16:N17"/>
    <mergeCell ref="I16:I17"/>
    <mergeCell ref="J16:J17"/>
    <mergeCell ref="K16:K17"/>
    <mergeCell ref="A2:Q2"/>
    <mergeCell ref="M6:O6"/>
    <mergeCell ref="H6:L6"/>
    <mergeCell ref="A6:E6"/>
    <mergeCell ref="F6:F7"/>
    <mergeCell ref="G6:G7"/>
    <mergeCell ref="A3:Q3"/>
    <mergeCell ref="A4:Q4"/>
    <mergeCell ref="P6:Q6"/>
    <mergeCell ref="J13:J14"/>
    <mergeCell ref="L13:L14"/>
    <mergeCell ref="F13:F14"/>
    <mergeCell ref="E16:E17"/>
    <mergeCell ref="F16:F17"/>
    <mergeCell ref="E26:E28"/>
    <mergeCell ref="E33:E35"/>
    <mergeCell ref="F33:F35"/>
    <mergeCell ref="L26:L28"/>
    <mergeCell ref="H26:H28"/>
    <mergeCell ref="I26:I28"/>
    <mergeCell ref="J26:J28"/>
    <mergeCell ref="J33:J35"/>
    <mergeCell ref="E29:E31"/>
    <mergeCell ref="F29:F31"/>
    <mergeCell ref="G18:G19"/>
    <mergeCell ref="I33:I35"/>
    <mergeCell ref="E20:E22"/>
    <mergeCell ref="F20:F22"/>
    <mergeCell ref="G20:G22"/>
    <mergeCell ref="G34:G35"/>
    <mergeCell ref="H33:H35"/>
    <mergeCell ref="L16:L17"/>
    <mergeCell ref="F18:F19"/>
    <mergeCell ref="B42:B47"/>
    <mergeCell ref="C42:C47"/>
    <mergeCell ref="D42:D47"/>
    <mergeCell ref="E42:E47"/>
    <mergeCell ref="F42:F47"/>
    <mergeCell ref="G42:G44"/>
    <mergeCell ref="G45:G47"/>
    <mergeCell ref="A8:A11"/>
    <mergeCell ref="B8:B11"/>
    <mergeCell ref="C8:C11"/>
    <mergeCell ref="D8:D11"/>
    <mergeCell ref="E8:E11"/>
    <mergeCell ref="F8:F11"/>
    <mergeCell ref="G26:G28"/>
    <mergeCell ref="F26:F28"/>
    <mergeCell ref="E13:E14"/>
    <mergeCell ref="A16:A17"/>
    <mergeCell ref="B16:B17"/>
    <mergeCell ref="G13:G14"/>
    <mergeCell ref="A26:A28"/>
    <mergeCell ref="A29:A31"/>
    <mergeCell ref="B29:B31"/>
    <mergeCell ref="C29:C31"/>
    <mergeCell ref="D29:D31"/>
    <mergeCell ref="F36:F40"/>
    <mergeCell ref="H36:H40"/>
    <mergeCell ref="I36:I40"/>
    <mergeCell ref="G36:G39"/>
    <mergeCell ref="A13:A14"/>
    <mergeCell ref="B13:B14"/>
    <mergeCell ref="C13:C14"/>
    <mergeCell ref="D13:D14"/>
    <mergeCell ref="A36:A40"/>
    <mergeCell ref="B36:B40"/>
    <mergeCell ref="C36:C40"/>
    <mergeCell ref="D36:D40"/>
    <mergeCell ref="E36:E40"/>
    <mergeCell ref="H13:H14"/>
    <mergeCell ref="I13:I14"/>
    <mergeCell ref="A33:A35"/>
    <mergeCell ref="B33:B35"/>
    <mergeCell ref="C33:C35"/>
    <mergeCell ref="D33:D35"/>
    <mergeCell ref="C16:C17"/>
    <mergeCell ref="D16:D17"/>
    <mergeCell ref="B26:B28"/>
    <mergeCell ref="C26:C28"/>
    <mergeCell ref="D26:D28"/>
    <mergeCell ref="L97:L98"/>
    <mergeCell ref="I20:I22"/>
    <mergeCell ref="J20:J22"/>
    <mergeCell ref="K20:K22"/>
    <mergeCell ref="I50:I54"/>
    <mergeCell ref="J50:J54"/>
    <mergeCell ref="G97:G98"/>
    <mergeCell ref="H97:H98"/>
    <mergeCell ref="I97:I98"/>
    <mergeCell ref="J97:J98"/>
    <mergeCell ref="L50:L55"/>
    <mergeCell ref="G58:G59"/>
    <mergeCell ref="H58:H59"/>
    <mergeCell ref="I58:I59"/>
    <mergeCell ref="L89:L91"/>
    <mergeCell ref="G94:G95"/>
    <mergeCell ref="K58:K59"/>
    <mergeCell ref="L92:L93"/>
  </mergeCells>
  <phoneticPr fontId="20" type="noConversion"/>
  <pageMargins left="0.11811023622047245" right="0.11811023622047245" top="0.15748031496062992" bottom="0.15748031496062992"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tabSelected="1" view="pageBreakPreview" zoomScale="60" zoomScaleNormal="130" workbookViewId="0">
      <selection activeCell="L18" sqref="L18"/>
    </sheetView>
  </sheetViews>
  <sheetFormatPr defaultRowHeight="15" x14ac:dyDescent="0.25"/>
  <cols>
    <col min="1" max="1" width="4.7109375" style="6" customWidth="1"/>
    <col min="2" max="2" width="4.5703125" style="6" customWidth="1"/>
    <col min="3" max="3" width="22" style="6" customWidth="1"/>
    <col min="4" max="4" width="41.7109375" style="6" customWidth="1"/>
    <col min="5" max="5" width="18.7109375" style="6" customWidth="1"/>
    <col min="6" max="6" width="17.7109375" style="6" customWidth="1"/>
    <col min="7" max="7" width="15.85546875" style="6" customWidth="1"/>
    <col min="8" max="16384" width="9.140625" style="6"/>
  </cols>
  <sheetData>
    <row r="1" spans="1:17" x14ac:dyDescent="0.25">
      <c r="G1" s="6" t="s">
        <v>564</v>
      </c>
    </row>
    <row r="2" spans="1:17" ht="38.25" customHeight="1" x14ac:dyDescent="0.25">
      <c r="A2" s="358" t="s">
        <v>367</v>
      </c>
      <c r="B2" s="359"/>
      <c r="C2" s="359"/>
      <c r="D2" s="359"/>
      <c r="E2" s="359"/>
      <c r="F2" s="359"/>
      <c r="G2" s="359"/>
      <c r="H2" s="95"/>
      <c r="I2" s="95"/>
      <c r="J2" s="95"/>
      <c r="K2" s="95"/>
      <c r="L2" s="95"/>
      <c r="M2" s="95"/>
    </row>
    <row r="3" spans="1:17" ht="24" customHeight="1" x14ac:dyDescent="0.25">
      <c r="A3" s="334" t="s">
        <v>370</v>
      </c>
      <c r="B3" s="363"/>
      <c r="C3" s="363"/>
      <c r="D3" s="363"/>
      <c r="E3" s="363"/>
      <c r="F3" s="363"/>
      <c r="G3" s="363"/>
      <c r="H3" s="363"/>
      <c r="I3" s="363"/>
      <c r="J3" s="363"/>
      <c r="K3" s="363"/>
      <c r="L3" s="363"/>
      <c r="M3" s="363"/>
      <c r="N3" s="363"/>
      <c r="O3" s="363"/>
      <c r="P3" s="363"/>
      <c r="Q3" s="363"/>
    </row>
    <row r="4" spans="1:17" ht="24.75" customHeight="1" x14ac:dyDescent="0.25">
      <c r="A4" s="334" t="s">
        <v>240</v>
      </c>
      <c r="B4" s="363"/>
      <c r="C4" s="363"/>
      <c r="D4" s="363"/>
      <c r="E4" s="363"/>
      <c r="F4" s="363"/>
      <c r="G4" s="363"/>
      <c r="H4" s="363"/>
      <c r="I4" s="363"/>
      <c r="J4" s="363"/>
      <c r="K4" s="363"/>
      <c r="L4" s="363"/>
      <c r="M4" s="363"/>
      <c r="N4" s="363"/>
      <c r="O4" s="363"/>
      <c r="P4" s="363"/>
      <c r="Q4" s="363"/>
    </row>
    <row r="5" spans="1:17" ht="7.5" customHeight="1" x14ac:dyDescent="0.25">
      <c r="A5" s="83"/>
      <c r="B5" s="83"/>
      <c r="C5" s="83"/>
      <c r="D5" s="83"/>
      <c r="E5" s="83"/>
      <c r="F5" s="83"/>
      <c r="G5" s="83"/>
    </row>
    <row r="6" spans="1:17" ht="26.25" customHeight="1" x14ac:dyDescent="0.25">
      <c r="A6" s="362" t="s">
        <v>0</v>
      </c>
      <c r="B6" s="362"/>
      <c r="C6" s="360" t="s">
        <v>62</v>
      </c>
      <c r="D6" s="360" t="s">
        <v>63</v>
      </c>
      <c r="E6" s="360" t="s">
        <v>68</v>
      </c>
      <c r="F6" s="361"/>
      <c r="G6" s="360" t="s">
        <v>67</v>
      </c>
    </row>
    <row r="7" spans="1:17" ht="19.5" customHeight="1" x14ac:dyDescent="0.25">
      <c r="A7" s="362"/>
      <c r="B7" s="362"/>
      <c r="C7" s="360"/>
      <c r="D7" s="360"/>
      <c r="E7" s="360" t="s">
        <v>65</v>
      </c>
      <c r="F7" s="360" t="s">
        <v>66</v>
      </c>
      <c r="G7" s="361"/>
    </row>
    <row r="8" spans="1:17" ht="20.25" customHeight="1" x14ac:dyDescent="0.25">
      <c r="A8" s="5" t="s">
        <v>5</v>
      </c>
      <c r="B8" s="5" t="s">
        <v>6</v>
      </c>
      <c r="C8" s="360"/>
      <c r="D8" s="360"/>
      <c r="E8" s="360"/>
      <c r="F8" s="360"/>
      <c r="G8" s="361"/>
    </row>
    <row r="9" spans="1:17" x14ac:dyDescent="0.25">
      <c r="A9" s="364" t="s">
        <v>17</v>
      </c>
      <c r="B9" s="367"/>
      <c r="C9" s="370" t="s">
        <v>565</v>
      </c>
      <c r="D9" s="12" t="s">
        <v>195</v>
      </c>
      <c r="E9" s="14">
        <f>E10+E15+E16</f>
        <v>430333.23</v>
      </c>
      <c r="F9" s="14">
        <f>F10+F15+F16</f>
        <v>286268.45</v>
      </c>
      <c r="G9" s="92">
        <f>F9/E9</f>
        <v>0.66522506291229244</v>
      </c>
    </row>
    <row r="10" spans="1:17" x14ac:dyDescent="0.25">
      <c r="A10" s="365"/>
      <c r="B10" s="368"/>
      <c r="C10" s="371"/>
      <c r="D10" s="10" t="s">
        <v>196</v>
      </c>
      <c r="E10" s="15">
        <f>E12+E13+E14</f>
        <v>430333.23</v>
      </c>
      <c r="F10" s="15">
        <f>F12+F13+F14</f>
        <v>286268.45</v>
      </c>
      <c r="G10" s="25">
        <f>F10/E10</f>
        <v>0.66522506291229244</v>
      </c>
    </row>
    <row r="11" spans="1:17" x14ac:dyDescent="0.25">
      <c r="A11" s="365"/>
      <c r="B11" s="368"/>
      <c r="C11" s="371"/>
      <c r="D11" s="24" t="s">
        <v>64</v>
      </c>
      <c r="E11" s="15"/>
      <c r="F11" s="15"/>
      <c r="G11" s="25"/>
    </row>
    <row r="12" spans="1:17" ht="22.5" x14ac:dyDescent="0.25">
      <c r="A12" s="365"/>
      <c r="B12" s="368"/>
      <c r="C12" s="371"/>
      <c r="D12" s="24" t="s">
        <v>197</v>
      </c>
      <c r="E12" s="15">
        <f>E28+E36+E44+E52+E60+E20</f>
        <v>115957.75999999999</v>
      </c>
      <c r="F12" s="15">
        <f>F28+F36+F44+F52+F60+F17</f>
        <v>109610.71</v>
      </c>
      <c r="G12" s="25">
        <f>F12/E12</f>
        <v>0.94526412031415585</v>
      </c>
    </row>
    <row r="13" spans="1:17" x14ac:dyDescent="0.25">
      <c r="A13" s="365"/>
      <c r="B13" s="368"/>
      <c r="C13" s="371"/>
      <c r="D13" s="24" t="s">
        <v>242</v>
      </c>
      <c r="E13" s="15">
        <f>E29+E37+E45+E53+E61+E21</f>
        <v>314375.46999999997</v>
      </c>
      <c r="F13" s="15">
        <f>F29+F37+F45+F53+F61</f>
        <v>176657.74000000002</v>
      </c>
      <c r="G13" s="25">
        <f>F13/E13</f>
        <v>0.56193232888049449</v>
      </c>
    </row>
    <row r="14" spans="1:17" x14ac:dyDescent="0.25">
      <c r="A14" s="365"/>
      <c r="B14" s="368"/>
      <c r="C14" s="371"/>
      <c r="D14" s="24" t="s">
        <v>241</v>
      </c>
      <c r="E14" s="15">
        <f>E30+E38+E46+E54+E62</f>
        <v>0</v>
      </c>
      <c r="F14" s="15">
        <f>F30+F38+F46+F54+F62</f>
        <v>0</v>
      </c>
      <c r="G14" s="25">
        <v>0</v>
      </c>
    </row>
    <row r="15" spans="1:17" ht="24.75" customHeight="1" x14ac:dyDescent="0.25">
      <c r="A15" s="365"/>
      <c r="B15" s="368"/>
      <c r="C15" s="371"/>
      <c r="D15" s="10" t="s">
        <v>243</v>
      </c>
      <c r="E15" s="15"/>
      <c r="F15" s="15"/>
      <c r="G15" s="25"/>
    </row>
    <row r="16" spans="1:17" x14ac:dyDescent="0.25">
      <c r="A16" s="366"/>
      <c r="B16" s="369"/>
      <c r="C16" s="372"/>
      <c r="D16" s="10" t="s">
        <v>200</v>
      </c>
      <c r="E16" s="15">
        <f>E48</f>
        <v>0</v>
      </c>
      <c r="F16" s="15">
        <f>F48</f>
        <v>0</v>
      </c>
      <c r="G16" s="25"/>
    </row>
    <row r="17" spans="1:13" ht="15" customHeight="1" x14ac:dyDescent="0.25">
      <c r="A17" s="364" t="s">
        <v>17</v>
      </c>
      <c r="B17" s="364" t="s">
        <v>18</v>
      </c>
      <c r="C17" s="370" t="s">
        <v>173</v>
      </c>
      <c r="D17" s="12" t="s">
        <v>195</v>
      </c>
      <c r="E17" s="14">
        <f>E18+E23+E24</f>
        <v>0</v>
      </c>
      <c r="F17" s="14">
        <f>F18+F23+F24</f>
        <v>0</v>
      </c>
      <c r="G17" s="92">
        <v>0</v>
      </c>
    </row>
    <row r="18" spans="1:13" x14ac:dyDescent="0.25">
      <c r="A18" s="365"/>
      <c r="B18" s="365"/>
      <c r="C18" s="371"/>
      <c r="D18" s="10" t="s">
        <v>196</v>
      </c>
      <c r="E18" s="15">
        <f>E20+E21</f>
        <v>0</v>
      </c>
      <c r="F18" s="15">
        <f>F20+F21</f>
        <v>0</v>
      </c>
      <c r="G18" s="25">
        <v>0</v>
      </c>
    </row>
    <row r="19" spans="1:13" x14ac:dyDescent="0.25">
      <c r="A19" s="365"/>
      <c r="B19" s="365"/>
      <c r="C19" s="371"/>
      <c r="D19" s="24" t="s">
        <v>64</v>
      </c>
      <c r="E19" s="15"/>
      <c r="F19" s="15"/>
      <c r="G19" s="15"/>
    </row>
    <row r="20" spans="1:13" ht="22.5" x14ac:dyDescent="0.25">
      <c r="A20" s="365"/>
      <c r="B20" s="365"/>
      <c r="C20" s="371"/>
      <c r="D20" s="24" t="s">
        <v>197</v>
      </c>
      <c r="E20" s="15">
        <v>0</v>
      </c>
      <c r="F20" s="15">
        <v>0</v>
      </c>
      <c r="G20" s="25">
        <v>0</v>
      </c>
    </row>
    <row r="21" spans="1:13" x14ac:dyDescent="0.25">
      <c r="A21" s="365"/>
      <c r="B21" s="365"/>
      <c r="C21" s="371"/>
      <c r="D21" s="24" t="s">
        <v>273</v>
      </c>
      <c r="E21" s="15">
        <v>0</v>
      </c>
      <c r="F21" s="15">
        <v>0</v>
      </c>
      <c r="G21" s="25">
        <v>0</v>
      </c>
    </row>
    <row r="22" spans="1:13" x14ac:dyDescent="0.25">
      <c r="A22" s="365"/>
      <c r="B22" s="365"/>
      <c r="C22" s="371"/>
      <c r="D22" s="24" t="s">
        <v>198</v>
      </c>
      <c r="E22" s="15">
        <v>0</v>
      </c>
      <c r="F22" s="15">
        <v>0</v>
      </c>
      <c r="G22" s="15"/>
    </row>
    <row r="23" spans="1:13" ht="24.75" customHeight="1" x14ac:dyDescent="0.25">
      <c r="A23" s="365"/>
      <c r="B23" s="365"/>
      <c r="C23" s="371"/>
      <c r="D23" s="10" t="s">
        <v>199</v>
      </c>
      <c r="E23" s="15"/>
      <c r="F23" s="15"/>
      <c r="G23" s="15"/>
    </row>
    <row r="24" spans="1:13" x14ac:dyDescent="0.25">
      <c r="A24" s="366"/>
      <c r="B24" s="366"/>
      <c r="C24" s="372"/>
      <c r="D24" s="10" t="s">
        <v>200</v>
      </c>
      <c r="E24" s="15">
        <v>0</v>
      </c>
      <c r="F24" s="15">
        <v>0</v>
      </c>
      <c r="G24" s="25">
        <v>0</v>
      </c>
    </row>
    <row r="25" spans="1:13" ht="15.75" customHeight="1" x14ac:dyDescent="0.25">
      <c r="A25" s="354" t="s">
        <v>17</v>
      </c>
      <c r="B25" s="308" t="s">
        <v>22</v>
      </c>
      <c r="C25" s="325" t="s">
        <v>23</v>
      </c>
      <c r="D25" s="89" t="s">
        <v>195</v>
      </c>
      <c r="E25" s="91">
        <f>E28+E29+E31+E30+0.004</f>
        <v>24536.913999999997</v>
      </c>
      <c r="F25" s="91">
        <f>F28+F29+F31+F30</f>
        <v>20699.27</v>
      </c>
      <c r="G25" s="92">
        <f>F25/E25</f>
        <v>0.84359712064850545</v>
      </c>
      <c r="H25" s="19"/>
      <c r="I25" s="19"/>
      <c r="J25" s="19"/>
      <c r="K25" s="19"/>
      <c r="L25" s="19"/>
      <c r="M25" s="19"/>
    </row>
    <row r="26" spans="1:13" x14ac:dyDescent="0.25">
      <c r="A26" s="354"/>
      <c r="B26" s="308"/>
      <c r="C26" s="325"/>
      <c r="D26" s="23" t="s">
        <v>196</v>
      </c>
      <c r="E26" s="18">
        <f>E28+E29</f>
        <v>24536.909999999996</v>
      </c>
      <c r="F26" s="18">
        <f>F28+F29</f>
        <v>20699.27</v>
      </c>
      <c r="G26" s="25">
        <f>F26/E26</f>
        <v>0.84359725817146514</v>
      </c>
      <c r="H26" s="96"/>
      <c r="I26" s="19"/>
      <c r="J26" s="19"/>
      <c r="K26" s="19"/>
      <c r="L26" s="19"/>
      <c r="M26" s="19"/>
    </row>
    <row r="27" spans="1:13" x14ac:dyDescent="0.25">
      <c r="A27" s="354"/>
      <c r="B27" s="308"/>
      <c r="C27" s="325"/>
      <c r="D27" s="31" t="s">
        <v>64</v>
      </c>
      <c r="E27" s="18"/>
      <c r="F27" s="18"/>
      <c r="G27" s="25"/>
      <c r="H27" s="96"/>
      <c r="I27" s="19"/>
      <c r="J27" s="19"/>
      <c r="K27" s="19"/>
      <c r="L27" s="19"/>
      <c r="M27" s="19"/>
    </row>
    <row r="28" spans="1:13" ht="25.5" customHeight="1" x14ac:dyDescent="0.25">
      <c r="A28" s="354"/>
      <c r="B28" s="308"/>
      <c r="C28" s="325"/>
      <c r="D28" s="31" t="s">
        <v>197</v>
      </c>
      <c r="E28" s="18">
        <f>'ф 1'!N18+'ф 1'!N19+'ф 1'!N20+'ф 1'!N21+'ф 1'!N22+'ф 1'!N24+'ф 1'!N25+'ф 1'!N28</f>
        <v>23656.109999999997</v>
      </c>
      <c r="F28" s="18">
        <f>'ф 1'!O18+'ф 1'!O19+'ф 1'!O21+'ф 1'!O22+'ф 1'!O24+'ф 1'!O25+'ф 1'!O28</f>
        <v>19888.77</v>
      </c>
      <c r="G28" s="25">
        <f>F28/E28</f>
        <v>0.84074558327637139</v>
      </c>
      <c r="H28" s="96"/>
      <c r="I28" s="19"/>
      <c r="J28" s="19"/>
      <c r="K28" s="19"/>
      <c r="L28" s="19"/>
      <c r="M28" s="19"/>
    </row>
    <row r="29" spans="1:13" x14ac:dyDescent="0.25">
      <c r="A29" s="354"/>
      <c r="B29" s="308"/>
      <c r="C29" s="325"/>
      <c r="D29" s="31" t="s">
        <v>273</v>
      </c>
      <c r="E29" s="18">
        <f>'ф 1'!N23</f>
        <v>880.8</v>
      </c>
      <c r="F29" s="18">
        <f>'ф 1'!O23</f>
        <v>810.5</v>
      </c>
      <c r="G29" s="25">
        <f>F29/E29</f>
        <v>0.92018619436875571</v>
      </c>
      <c r="H29" s="19"/>
      <c r="I29" s="19"/>
      <c r="J29" s="19"/>
      <c r="K29" s="19"/>
      <c r="L29" s="19"/>
      <c r="M29" s="19"/>
    </row>
    <row r="30" spans="1:13" x14ac:dyDescent="0.25">
      <c r="A30" s="354"/>
      <c r="B30" s="308"/>
      <c r="C30" s="325"/>
      <c r="D30" s="31" t="s">
        <v>198</v>
      </c>
      <c r="E30" s="13">
        <v>0</v>
      </c>
      <c r="F30" s="13">
        <v>0</v>
      </c>
      <c r="G30" s="25"/>
      <c r="H30" s="46"/>
      <c r="I30" s="46"/>
      <c r="J30" s="46"/>
      <c r="K30" s="19"/>
      <c r="L30" s="19"/>
      <c r="M30" s="19"/>
    </row>
    <row r="31" spans="1:13" ht="22.5" customHeight="1" x14ac:dyDescent="0.25">
      <c r="A31" s="354"/>
      <c r="B31" s="308"/>
      <c r="C31" s="325"/>
      <c r="D31" s="23" t="s">
        <v>199</v>
      </c>
      <c r="E31" s="18"/>
      <c r="F31" s="18"/>
      <c r="G31" s="25"/>
      <c r="H31" s="46"/>
      <c r="I31" s="46"/>
      <c r="J31" s="46"/>
      <c r="K31" s="19"/>
      <c r="L31" s="19"/>
      <c r="M31" s="19"/>
    </row>
    <row r="32" spans="1:13" x14ac:dyDescent="0.25">
      <c r="A32" s="354"/>
      <c r="B32" s="308"/>
      <c r="C32" s="325"/>
      <c r="D32" s="23" t="s">
        <v>200</v>
      </c>
      <c r="E32" s="18"/>
      <c r="F32" s="18"/>
      <c r="G32" s="18"/>
      <c r="H32" s="47"/>
      <c r="I32" s="47"/>
      <c r="J32" s="47"/>
    </row>
    <row r="33" spans="1:10" x14ac:dyDescent="0.25">
      <c r="A33" s="354" t="s">
        <v>17</v>
      </c>
      <c r="B33" s="308" t="s">
        <v>25</v>
      </c>
      <c r="C33" s="316" t="s">
        <v>41</v>
      </c>
      <c r="D33" s="89" t="s">
        <v>195</v>
      </c>
      <c r="E33" s="17">
        <f>E34+E39+E40</f>
        <v>47264.55</v>
      </c>
      <c r="F33" s="17">
        <f>F34+F39+F40</f>
        <v>42573.200000000004</v>
      </c>
      <c r="G33" s="92">
        <f>F33/E33</f>
        <v>0.90074273424797235</v>
      </c>
      <c r="H33" s="47"/>
      <c r="I33" s="47"/>
      <c r="J33" s="47"/>
    </row>
    <row r="34" spans="1:10" x14ac:dyDescent="0.25">
      <c r="A34" s="354"/>
      <c r="B34" s="308"/>
      <c r="C34" s="317"/>
      <c r="D34" s="23" t="s">
        <v>196</v>
      </c>
      <c r="E34" s="18">
        <f>E36+E37+E38</f>
        <v>47264.55</v>
      </c>
      <c r="F34" s="18">
        <f>F36+F37+F38</f>
        <v>42573.200000000004</v>
      </c>
      <c r="G34" s="25">
        <f>F34/E34</f>
        <v>0.90074273424797235</v>
      </c>
      <c r="H34" s="47"/>
      <c r="I34" s="47"/>
      <c r="J34" s="47"/>
    </row>
    <row r="35" spans="1:10" x14ac:dyDescent="0.25">
      <c r="A35" s="354"/>
      <c r="B35" s="308"/>
      <c r="C35" s="317"/>
      <c r="D35" s="31" t="s">
        <v>64</v>
      </c>
      <c r="E35" s="18"/>
      <c r="F35" s="18"/>
      <c r="G35" s="25"/>
      <c r="H35" s="47"/>
      <c r="I35" s="47"/>
      <c r="J35" s="47"/>
    </row>
    <row r="36" spans="1:10" ht="22.5" x14ac:dyDescent="0.25">
      <c r="A36" s="354"/>
      <c r="B36" s="308"/>
      <c r="C36" s="317"/>
      <c r="D36" s="31" t="s">
        <v>197</v>
      </c>
      <c r="E36" s="18">
        <f>'ф 1'!N32+'ф 1'!N33+'ф 1'!N35+'ф 1'!N37+'ф 1'!N38+'ф 1'!N40+'ф 1'!N43+'ф 1'!N47</f>
        <v>3805.55</v>
      </c>
      <c r="F36" s="18">
        <f>'ф 1'!O32+'ф 1'!O33+'ф 1'!O35+'ф 1'!O37+'ф 1'!O38+'ф 1'!O40+'ф 1'!O43+'ф 1'!O47</f>
        <v>3088.87</v>
      </c>
      <c r="G36" s="25">
        <f>F36/E36</f>
        <v>0.81167505354022407</v>
      </c>
      <c r="H36" s="47"/>
      <c r="I36" s="47"/>
      <c r="J36" s="47"/>
    </row>
    <row r="37" spans="1:10" x14ac:dyDescent="0.25">
      <c r="A37" s="354"/>
      <c r="B37" s="308"/>
      <c r="C37" s="317"/>
      <c r="D37" s="31" t="s">
        <v>273</v>
      </c>
      <c r="E37" s="18">
        <f>'ф 1'!N34+'ф 1'!N36+'ф 1'!N41+'ф 1'!N42+'ф 1'!N45+'ф 1'!N46</f>
        <v>43459</v>
      </c>
      <c r="F37" s="18">
        <f>'ф 1'!O34+'ф 1'!O36+'ф 1'!O41+'ф 1'!O42+'ф 1'!O45+'ф 1'!O46</f>
        <v>39484.33</v>
      </c>
      <c r="G37" s="25">
        <f>F37/E37</f>
        <v>0.90854207413884358</v>
      </c>
      <c r="H37" s="47"/>
      <c r="I37" s="47"/>
      <c r="J37" s="47"/>
    </row>
    <row r="38" spans="1:10" x14ac:dyDescent="0.25">
      <c r="A38" s="354"/>
      <c r="B38" s="308"/>
      <c r="C38" s="317"/>
      <c r="D38" s="31" t="s">
        <v>198</v>
      </c>
      <c r="E38" s="18">
        <v>0</v>
      </c>
      <c r="F38" s="18">
        <v>0</v>
      </c>
      <c r="G38" s="97"/>
      <c r="H38" s="47"/>
      <c r="I38" s="47"/>
      <c r="J38" s="47"/>
    </row>
    <row r="39" spans="1:10" ht="24.75" customHeight="1" x14ac:dyDescent="0.25">
      <c r="A39" s="354"/>
      <c r="B39" s="308"/>
      <c r="C39" s="317"/>
      <c r="D39" s="23" t="s">
        <v>199</v>
      </c>
      <c r="E39" s="18"/>
      <c r="F39" s="18"/>
      <c r="G39" s="18"/>
      <c r="H39" s="48"/>
      <c r="I39" s="47"/>
      <c r="J39" s="47"/>
    </row>
    <row r="40" spans="1:10" x14ac:dyDescent="0.25">
      <c r="A40" s="354"/>
      <c r="B40" s="308"/>
      <c r="C40" s="317"/>
      <c r="D40" s="23" t="s">
        <v>200</v>
      </c>
      <c r="E40" s="18">
        <v>0</v>
      </c>
      <c r="F40" s="18">
        <v>0</v>
      </c>
      <c r="G40" s="18">
        <v>0</v>
      </c>
      <c r="H40" s="47"/>
      <c r="I40" s="47"/>
      <c r="J40" s="47"/>
    </row>
    <row r="41" spans="1:10" x14ac:dyDescent="0.25">
      <c r="A41" s="354" t="s">
        <v>17</v>
      </c>
      <c r="B41" s="308" t="s">
        <v>43</v>
      </c>
      <c r="C41" s="325" t="s">
        <v>44</v>
      </c>
      <c r="D41" s="89" t="s">
        <v>195</v>
      </c>
      <c r="E41" s="84">
        <f>E42+E47+E48</f>
        <v>61192.009999999995</v>
      </c>
      <c r="F41" s="84">
        <f>F42+F47+F48</f>
        <v>58635.65</v>
      </c>
      <c r="G41" s="92">
        <f t="shared" ref="G41:G60" si="0">F41/E41</f>
        <v>0.95822395767029067</v>
      </c>
      <c r="H41" s="47"/>
      <c r="I41" s="47"/>
      <c r="J41" s="47"/>
    </row>
    <row r="42" spans="1:10" x14ac:dyDescent="0.25">
      <c r="A42" s="354"/>
      <c r="B42" s="308"/>
      <c r="C42" s="325"/>
      <c r="D42" s="23" t="s">
        <v>196</v>
      </c>
      <c r="E42" s="18">
        <f>SUM(E44:E46)</f>
        <v>61192.009999999995</v>
      </c>
      <c r="F42" s="18">
        <f>SUM(F44:F46)</f>
        <v>58635.65</v>
      </c>
      <c r="G42" s="25">
        <f t="shared" si="0"/>
        <v>0.95822395767029067</v>
      </c>
      <c r="H42" s="47"/>
      <c r="I42" s="47"/>
      <c r="J42" s="47"/>
    </row>
    <row r="43" spans="1:10" x14ac:dyDescent="0.25">
      <c r="A43" s="354"/>
      <c r="B43" s="308"/>
      <c r="C43" s="325"/>
      <c r="D43" s="31" t="s">
        <v>64</v>
      </c>
      <c r="E43" s="55"/>
      <c r="F43" s="18"/>
      <c r="G43" s="25"/>
    </row>
    <row r="44" spans="1:10" ht="22.5" x14ac:dyDescent="0.25">
      <c r="A44" s="354"/>
      <c r="B44" s="308"/>
      <c r="C44" s="325"/>
      <c r="D44" s="31" t="s">
        <v>197</v>
      </c>
      <c r="E44" s="55">
        <f>'ф 1'!N50+'ф 1'!N51+'ф 1'!N52+'ф 1'!N53+'ф 1'!N54+'ф 1'!N55+'ф 1'!N56+'ф 1'!N57+'ф 1'!N58+'ф 1'!N59+'ф 1'!N60+'ф 1'!N61+'ф 1'!N64+'ф 1'!N65+'ф 1'!N66+'ф 1'!N67+'ф 1'!N68+'ф 1'!N69+'ф 1'!N70+'ф 1'!N71+'ф 1'!N73+'ф 1'!N74</f>
        <v>52232.78</v>
      </c>
      <c r="F44" s="55">
        <f>'ф 1'!O50+'ф 1'!O51+'ф 1'!O52+'ф 1'!O53+'ф 1'!O54+'ф 1'!O55+'ф 1'!O56+'ф 1'!O57+'ф 1'!O58+'ф 1'!O59+'ф 1'!O60+'ф 1'!O61+'ф 1'!O64+'ф 1'!O65+'ф 1'!O66+'ф 1'!O67+'ф 1'!O68+'ф 1'!O69+'ф 1'!O70+'ф 1'!O71+'ф 1'!O73+'ф 1'!O74</f>
        <v>51222.75</v>
      </c>
      <c r="G44" s="25">
        <f t="shared" si="0"/>
        <v>0.98066290938372414</v>
      </c>
    </row>
    <row r="45" spans="1:10" x14ac:dyDescent="0.25">
      <c r="A45" s="354"/>
      <c r="B45" s="308"/>
      <c r="C45" s="325"/>
      <c r="D45" s="31" t="s">
        <v>273</v>
      </c>
      <c r="E45" s="85">
        <f>'ф 1'!N62+'ф 1'!N63+'ф 1'!N72</f>
        <v>8959.23</v>
      </c>
      <c r="F45" s="85">
        <f>'ф 1'!O62+'ф 1'!O63+'ф 1'!O72</f>
        <v>7412.9000000000005</v>
      </c>
      <c r="G45" s="25">
        <f t="shared" si="0"/>
        <v>0.82740369429069249</v>
      </c>
    </row>
    <row r="46" spans="1:10" x14ac:dyDescent="0.25">
      <c r="A46" s="354"/>
      <c r="B46" s="308"/>
      <c r="C46" s="325"/>
      <c r="D46" s="31" t="s">
        <v>198</v>
      </c>
      <c r="E46" s="86">
        <v>0</v>
      </c>
      <c r="F46" s="87">
        <v>0</v>
      </c>
      <c r="G46" s="25"/>
    </row>
    <row r="47" spans="1:10" ht="26.25" customHeight="1" x14ac:dyDescent="0.25">
      <c r="A47" s="354"/>
      <c r="B47" s="308"/>
      <c r="C47" s="325"/>
      <c r="D47" s="23" t="s">
        <v>199</v>
      </c>
      <c r="E47" s="86"/>
      <c r="F47" s="18"/>
      <c r="G47" s="25"/>
    </row>
    <row r="48" spans="1:10" x14ac:dyDescent="0.25">
      <c r="A48" s="354"/>
      <c r="B48" s="308"/>
      <c r="C48" s="325"/>
      <c r="D48" s="23" t="s">
        <v>200</v>
      </c>
      <c r="E48" s="86"/>
      <c r="F48" s="86">
        <v>0</v>
      </c>
      <c r="G48" s="25"/>
    </row>
    <row r="49" spans="1:7" ht="15" customHeight="1" x14ac:dyDescent="0.25">
      <c r="A49" s="354" t="s">
        <v>17</v>
      </c>
      <c r="B49" s="308" t="s">
        <v>51</v>
      </c>
      <c r="C49" s="344" t="str">
        <f>'[1]5'!$F$63</f>
        <v>Развитие транспортной системы (организация транспортного обслуживания населения, развитие дорожного хозяйства)</v>
      </c>
      <c r="D49" s="89" t="s">
        <v>195</v>
      </c>
      <c r="E49" s="84">
        <f>E50+E55+E56</f>
        <v>290228.06</v>
      </c>
      <c r="F49" s="84">
        <f>F50+F55+F56</f>
        <v>157410.75</v>
      </c>
      <c r="G49" s="92">
        <f t="shared" si="0"/>
        <v>0.54236916306438465</v>
      </c>
    </row>
    <row r="50" spans="1:7" ht="15" customHeight="1" x14ac:dyDescent="0.25">
      <c r="A50" s="354"/>
      <c r="B50" s="308"/>
      <c r="C50" s="345"/>
      <c r="D50" s="23" t="s">
        <v>196</v>
      </c>
      <c r="E50" s="86">
        <f>E52+E53+E54</f>
        <v>290228.06</v>
      </c>
      <c r="F50" s="86">
        <f>F52+F53+F54</f>
        <v>157410.75</v>
      </c>
      <c r="G50" s="25">
        <f t="shared" si="0"/>
        <v>0.54236916306438465</v>
      </c>
    </row>
    <row r="51" spans="1:7" ht="15" customHeight="1" x14ac:dyDescent="0.25">
      <c r="A51" s="354"/>
      <c r="B51" s="308"/>
      <c r="C51" s="345"/>
      <c r="D51" s="31" t="s">
        <v>64</v>
      </c>
      <c r="E51" s="55"/>
      <c r="F51" s="55"/>
      <c r="G51" s="25"/>
    </row>
    <row r="52" spans="1:7" ht="25.5" customHeight="1" x14ac:dyDescent="0.25">
      <c r="A52" s="354"/>
      <c r="B52" s="308"/>
      <c r="C52" s="345"/>
      <c r="D52" s="31" t="s">
        <v>197</v>
      </c>
      <c r="E52" s="85">
        <f>'ф 1'!N81+'ф 1'!N82+'ф 1'!N84+'ф 1'!N85+'ф 1'!N90+'ф 1'!N91+'ф 1'!N92+'ф 1'!N93</f>
        <v>29151.62</v>
      </c>
      <c r="F52" s="85">
        <f>'ф 1'!O81+'ф 1'!O82+'ф 1'!O84+'ф 1'!O85+'ф 1'!O90+'ф 1'!O91+'ф 1'!O92+'ф 1'!O93</f>
        <v>28460.739999999998</v>
      </c>
      <c r="G52" s="25">
        <f t="shared" si="0"/>
        <v>0.97630045945988586</v>
      </c>
    </row>
    <row r="53" spans="1:7" ht="15" customHeight="1" x14ac:dyDescent="0.25">
      <c r="A53" s="354"/>
      <c r="B53" s="308"/>
      <c r="C53" s="345"/>
      <c r="D53" s="31" t="s">
        <v>273</v>
      </c>
      <c r="E53" s="85">
        <f>'ф 1'!N79+'ф 1'!N86+'ф 1'!N87+'ф 1'!N88+'ф 1'!N89</f>
        <v>261076.44</v>
      </c>
      <c r="F53" s="85">
        <f>'ф 1'!O79+'ф 1'!O86+'ф 1'!O87+'ф 1'!O88+'ф 1'!O89</f>
        <v>128950.01000000001</v>
      </c>
      <c r="G53" s="25">
        <f t="shared" si="0"/>
        <v>0.49391668585644882</v>
      </c>
    </row>
    <row r="54" spans="1:7" ht="15" customHeight="1" x14ac:dyDescent="0.25">
      <c r="A54" s="354"/>
      <c r="B54" s="308"/>
      <c r="C54" s="345"/>
      <c r="D54" s="31" t="s">
        <v>198</v>
      </c>
      <c r="E54" s="86">
        <v>0</v>
      </c>
      <c r="F54" s="86">
        <v>0</v>
      </c>
      <c r="G54" s="25">
        <v>0</v>
      </c>
    </row>
    <row r="55" spans="1:7" ht="22.5" customHeight="1" x14ac:dyDescent="0.25">
      <c r="A55" s="354"/>
      <c r="B55" s="308"/>
      <c r="C55" s="345"/>
      <c r="D55" s="23" t="s">
        <v>199</v>
      </c>
      <c r="E55" s="86"/>
      <c r="F55" s="86"/>
      <c r="G55" s="25"/>
    </row>
    <row r="56" spans="1:7" ht="16.5" customHeight="1" x14ac:dyDescent="0.25">
      <c r="A56" s="354"/>
      <c r="B56" s="308"/>
      <c r="C56" s="345"/>
      <c r="D56" s="23" t="s">
        <v>200</v>
      </c>
      <c r="E56" s="86"/>
      <c r="F56" s="86"/>
      <c r="G56" s="25"/>
    </row>
    <row r="57" spans="1:7" x14ac:dyDescent="0.25">
      <c r="A57" s="308" t="s">
        <v>17</v>
      </c>
      <c r="B57" s="308" t="s">
        <v>55</v>
      </c>
      <c r="C57" s="356" t="s">
        <v>56</v>
      </c>
      <c r="D57" s="89" t="s">
        <v>195</v>
      </c>
      <c r="E57" s="17">
        <f>E58</f>
        <v>7111.7000000000007</v>
      </c>
      <c r="F57" s="17">
        <f>F58</f>
        <v>6949.58</v>
      </c>
      <c r="G57" s="92">
        <f t="shared" si="0"/>
        <v>0.97720376281339194</v>
      </c>
    </row>
    <row r="58" spans="1:7" x14ac:dyDescent="0.25">
      <c r="A58" s="308"/>
      <c r="B58" s="308"/>
      <c r="C58" s="356"/>
      <c r="D58" s="23" t="s">
        <v>196</v>
      </c>
      <c r="E58" s="18">
        <f>E60+E61</f>
        <v>7111.7000000000007</v>
      </c>
      <c r="F58" s="18">
        <f>F60+F61</f>
        <v>6949.58</v>
      </c>
      <c r="G58" s="25">
        <f t="shared" si="0"/>
        <v>0.97720376281339194</v>
      </c>
    </row>
    <row r="59" spans="1:7" x14ac:dyDescent="0.25">
      <c r="A59" s="308"/>
      <c r="B59" s="308"/>
      <c r="C59" s="356"/>
      <c r="D59" s="31" t="s">
        <v>64</v>
      </c>
      <c r="E59" s="18"/>
      <c r="F59" s="18"/>
      <c r="G59" s="25"/>
    </row>
    <row r="60" spans="1:7" ht="22.5" x14ac:dyDescent="0.25">
      <c r="A60" s="308"/>
      <c r="B60" s="308"/>
      <c r="C60" s="357"/>
      <c r="D60" s="31" t="s">
        <v>197</v>
      </c>
      <c r="E60" s="18">
        <f>'ф 1'!N97+'ф 1'!N98</f>
        <v>7111.7000000000007</v>
      </c>
      <c r="F60" s="18">
        <f>'ф 1'!O97+'ф 1'!O98</f>
        <v>6949.58</v>
      </c>
      <c r="G60" s="25">
        <f t="shared" si="0"/>
        <v>0.97720376281339194</v>
      </c>
    </row>
    <row r="61" spans="1:7" x14ac:dyDescent="0.25">
      <c r="A61" s="308"/>
      <c r="B61" s="308"/>
      <c r="C61" s="357"/>
      <c r="D61" s="31" t="s">
        <v>273</v>
      </c>
      <c r="E61" s="88">
        <v>0</v>
      </c>
      <c r="F61" s="88">
        <v>0</v>
      </c>
      <c r="G61" s="25">
        <v>0</v>
      </c>
    </row>
    <row r="62" spans="1:7" x14ac:dyDescent="0.25">
      <c r="A62" s="355"/>
      <c r="B62" s="340"/>
      <c r="C62" s="340"/>
      <c r="D62" s="31" t="s">
        <v>198</v>
      </c>
      <c r="E62" s="88">
        <v>0</v>
      </c>
      <c r="F62" s="88">
        <v>0</v>
      </c>
      <c r="G62" s="32"/>
    </row>
    <row r="63" spans="1:7" ht="26.25" customHeight="1" x14ac:dyDescent="0.25">
      <c r="A63" s="355"/>
      <c r="B63" s="340"/>
      <c r="C63" s="340"/>
      <c r="D63" s="23" t="s">
        <v>199</v>
      </c>
      <c r="E63" s="32"/>
      <c r="F63" s="32"/>
      <c r="G63" s="32"/>
    </row>
    <row r="64" spans="1:7" x14ac:dyDescent="0.25">
      <c r="A64" s="355"/>
      <c r="B64" s="340"/>
      <c r="C64" s="340"/>
      <c r="D64" s="23" t="s">
        <v>200</v>
      </c>
      <c r="E64" s="32"/>
      <c r="F64" s="32"/>
      <c r="G64" s="32"/>
    </row>
  </sheetData>
  <mergeCells count="31">
    <mergeCell ref="B41:B48"/>
    <mergeCell ref="C41:C48"/>
    <mergeCell ref="A41:A48"/>
    <mergeCell ref="F7:F8"/>
    <mergeCell ref="A9:A16"/>
    <mergeCell ref="B9:B16"/>
    <mergeCell ref="C9:C16"/>
    <mergeCell ref="D6:D8"/>
    <mergeCell ref="E7:E8"/>
    <mergeCell ref="A17:A24"/>
    <mergeCell ref="B17:B24"/>
    <mergeCell ref="C17:C24"/>
    <mergeCell ref="A25:A32"/>
    <mergeCell ref="B25:B32"/>
    <mergeCell ref="A2:G2"/>
    <mergeCell ref="E6:F6"/>
    <mergeCell ref="G6:G8"/>
    <mergeCell ref="C25:C32"/>
    <mergeCell ref="A33:A40"/>
    <mergeCell ref="A6:B7"/>
    <mergeCell ref="B33:B40"/>
    <mergeCell ref="C33:C40"/>
    <mergeCell ref="C6:C8"/>
    <mergeCell ref="A3:Q3"/>
    <mergeCell ref="A4:Q4"/>
    <mergeCell ref="A49:A56"/>
    <mergeCell ref="B49:B56"/>
    <mergeCell ref="C49:C56"/>
    <mergeCell ref="A57:A64"/>
    <mergeCell ref="B57:B64"/>
    <mergeCell ref="C57:C64"/>
  </mergeCells>
  <phoneticPr fontId="20" type="noConversion"/>
  <pageMargins left="0.39370078740157483" right="0" top="0" bottom="0" header="0.31496062992125984" footer="0.31496062992125984"/>
  <pageSetup paperSize="9" scale="98" orientation="landscape" r:id="rId1"/>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view="pageBreakPreview" zoomScale="60" zoomScaleNormal="100" workbookViewId="0">
      <selection activeCell="J24" sqref="J24"/>
    </sheetView>
  </sheetViews>
  <sheetFormatPr defaultRowHeight="15" x14ac:dyDescent="0.25"/>
  <cols>
    <col min="1" max="1" width="4.42578125" customWidth="1"/>
    <col min="2" max="2" width="4.28515625" customWidth="1"/>
    <col min="3" max="3" width="4.7109375" customWidth="1"/>
    <col min="4" max="4" width="29.140625" customWidth="1"/>
    <col min="5" max="5" width="33.28515625" customWidth="1"/>
    <col min="6" max="6" width="11" customWidth="1"/>
    <col min="7" max="11" width="10.7109375" customWidth="1"/>
    <col min="17" max="17" width="7.5703125" customWidth="1"/>
  </cols>
  <sheetData>
    <row r="1" spans="1:17" x14ac:dyDescent="0.25">
      <c r="K1" s="457" t="s">
        <v>171</v>
      </c>
    </row>
    <row r="2" spans="1:17" s="4" customFormat="1" ht="68.25" customHeight="1" x14ac:dyDescent="0.25">
      <c r="A2" s="276" t="s">
        <v>374</v>
      </c>
      <c r="B2" s="276"/>
      <c r="C2" s="276"/>
      <c r="D2" s="276"/>
      <c r="E2" s="276"/>
      <c r="F2" s="276"/>
      <c r="G2" s="276"/>
      <c r="H2" s="276"/>
      <c r="I2" s="276"/>
      <c r="J2" s="276"/>
      <c r="K2" s="276"/>
    </row>
    <row r="3" spans="1:17" s="4" customFormat="1" ht="36.75" customHeight="1" x14ac:dyDescent="0.2">
      <c r="A3" s="272" t="s">
        <v>375</v>
      </c>
      <c r="B3" s="375"/>
      <c r="C3" s="375"/>
      <c r="D3" s="375"/>
      <c r="E3" s="375"/>
      <c r="F3" s="375"/>
      <c r="G3" s="375"/>
      <c r="H3" s="375"/>
      <c r="I3" s="375"/>
      <c r="J3" s="375"/>
      <c r="K3" s="375"/>
      <c r="L3" s="375"/>
      <c r="M3" s="375"/>
      <c r="N3" s="375"/>
      <c r="O3" s="375"/>
      <c r="P3" s="375"/>
      <c r="Q3" s="375"/>
    </row>
    <row r="4" spans="1:17" s="4" customFormat="1" ht="19.5" customHeight="1" x14ac:dyDescent="0.2">
      <c r="A4" s="272" t="s">
        <v>240</v>
      </c>
      <c r="B4" s="375"/>
      <c r="C4" s="375"/>
      <c r="D4" s="375"/>
      <c r="E4" s="375"/>
      <c r="F4" s="375"/>
      <c r="G4" s="375"/>
      <c r="H4" s="375"/>
      <c r="I4" s="375"/>
      <c r="J4" s="375"/>
      <c r="K4" s="375"/>
      <c r="L4" s="375"/>
      <c r="M4" s="375"/>
      <c r="N4" s="375"/>
      <c r="O4" s="375"/>
      <c r="P4" s="375"/>
      <c r="Q4" s="375"/>
    </row>
    <row r="7" spans="1:17" ht="15.75" x14ac:dyDescent="0.25">
      <c r="A7" s="373" t="s">
        <v>376</v>
      </c>
      <c r="B7" s="374"/>
      <c r="C7" s="374"/>
      <c r="D7" s="374"/>
      <c r="E7" s="374"/>
      <c r="F7" s="374"/>
      <c r="G7" s="374"/>
      <c r="H7" s="374"/>
      <c r="I7" s="374"/>
      <c r="J7" s="374"/>
      <c r="K7" s="374"/>
    </row>
  </sheetData>
  <mergeCells count="4">
    <mergeCell ref="A7:K7"/>
    <mergeCell ref="A2:K2"/>
    <mergeCell ref="A3:Q3"/>
    <mergeCell ref="A4:Q4"/>
  </mergeCells>
  <phoneticPr fontId="20" type="noConversion"/>
  <pageMargins left="0.11811023622047245" right="0.11811023622047245" top="0.35433070866141736"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1"/>
  <sheetViews>
    <sheetView view="pageBreakPreview" topLeftCell="A105" zoomScale="60" zoomScaleNormal="112" workbookViewId="0">
      <selection activeCell="Q79" sqref="Q79"/>
    </sheetView>
  </sheetViews>
  <sheetFormatPr defaultRowHeight="15" x14ac:dyDescent="0.25"/>
  <cols>
    <col min="1" max="2" width="3.7109375" style="100" customWidth="1"/>
    <col min="3" max="3" width="3.85546875" style="100" customWidth="1"/>
    <col min="4" max="4" width="3.7109375" style="100" customWidth="1"/>
    <col min="5" max="5" width="34.28515625" style="100" customWidth="1"/>
    <col min="6" max="6" width="21.28515625" style="100" customWidth="1"/>
    <col min="7" max="8" width="9.5703125" style="98" customWidth="1"/>
    <col min="9" max="9" width="28.7109375" style="100" customWidth="1"/>
    <col min="10" max="10" width="41.140625" style="424" customWidth="1"/>
    <col min="11" max="11" width="18.85546875" style="98" customWidth="1"/>
    <col min="12" max="12" width="10.7109375" style="249" customWidth="1"/>
    <col min="13" max="256" width="9.140625" style="98"/>
    <col min="257" max="258" width="3.7109375" style="98" customWidth="1"/>
    <col min="259" max="259" width="3.85546875" style="98" customWidth="1"/>
    <col min="260" max="260" width="3.7109375" style="98" customWidth="1"/>
    <col min="261" max="261" width="34.28515625" style="98" customWidth="1"/>
    <col min="262" max="262" width="21.28515625" style="98" customWidth="1"/>
    <col min="263" max="264" width="9.5703125" style="98" customWidth="1"/>
    <col min="265" max="265" width="28.7109375" style="98" customWidth="1"/>
    <col min="266" max="266" width="39.28515625" style="98" customWidth="1"/>
    <col min="267" max="267" width="24.140625" style="98" customWidth="1"/>
    <col min="268" max="512" width="9.140625" style="98"/>
    <col min="513" max="514" width="3.7109375" style="98" customWidth="1"/>
    <col min="515" max="515" width="3.85546875" style="98" customWidth="1"/>
    <col min="516" max="516" width="3.7109375" style="98" customWidth="1"/>
    <col min="517" max="517" width="34.28515625" style="98" customWidth="1"/>
    <col min="518" max="518" width="21.28515625" style="98" customWidth="1"/>
    <col min="519" max="520" width="9.5703125" style="98" customWidth="1"/>
    <col min="521" max="521" width="28.7109375" style="98" customWidth="1"/>
    <col min="522" max="522" width="39.28515625" style="98" customWidth="1"/>
    <col min="523" max="523" width="24.140625" style="98" customWidth="1"/>
    <col min="524" max="768" width="9.140625" style="98"/>
    <col min="769" max="770" width="3.7109375" style="98" customWidth="1"/>
    <col min="771" max="771" width="3.85546875" style="98" customWidth="1"/>
    <col min="772" max="772" width="3.7109375" style="98" customWidth="1"/>
    <col min="773" max="773" width="34.28515625" style="98" customWidth="1"/>
    <col min="774" max="774" width="21.28515625" style="98" customWidth="1"/>
    <col min="775" max="776" width="9.5703125" style="98" customWidth="1"/>
    <col min="777" max="777" width="28.7109375" style="98" customWidth="1"/>
    <col min="778" max="778" width="39.28515625" style="98" customWidth="1"/>
    <col min="779" max="779" width="24.140625" style="98" customWidth="1"/>
    <col min="780" max="1024" width="9.140625" style="98"/>
    <col min="1025" max="1026" width="3.7109375" style="98" customWidth="1"/>
    <col min="1027" max="1027" width="3.85546875" style="98" customWidth="1"/>
    <col min="1028" max="1028" width="3.7109375" style="98" customWidth="1"/>
    <col min="1029" max="1029" width="34.28515625" style="98" customWidth="1"/>
    <col min="1030" max="1030" width="21.28515625" style="98" customWidth="1"/>
    <col min="1031" max="1032" width="9.5703125" style="98" customWidth="1"/>
    <col min="1033" max="1033" width="28.7109375" style="98" customWidth="1"/>
    <col min="1034" max="1034" width="39.28515625" style="98" customWidth="1"/>
    <col min="1035" max="1035" width="24.140625" style="98" customWidth="1"/>
    <col min="1036" max="1280" width="9.140625" style="98"/>
    <col min="1281" max="1282" width="3.7109375" style="98" customWidth="1"/>
    <col min="1283" max="1283" width="3.85546875" style="98" customWidth="1"/>
    <col min="1284" max="1284" width="3.7109375" style="98" customWidth="1"/>
    <col min="1285" max="1285" width="34.28515625" style="98" customWidth="1"/>
    <col min="1286" max="1286" width="21.28515625" style="98" customWidth="1"/>
    <col min="1287" max="1288" width="9.5703125" style="98" customWidth="1"/>
    <col min="1289" max="1289" width="28.7109375" style="98" customWidth="1"/>
    <col min="1290" max="1290" width="39.28515625" style="98" customWidth="1"/>
    <col min="1291" max="1291" width="24.140625" style="98" customWidth="1"/>
    <col min="1292" max="1536" width="9.140625" style="98"/>
    <col min="1537" max="1538" width="3.7109375" style="98" customWidth="1"/>
    <col min="1539" max="1539" width="3.85546875" style="98" customWidth="1"/>
    <col min="1540" max="1540" width="3.7109375" style="98" customWidth="1"/>
    <col min="1541" max="1541" width="34.28515625" style="98" customWidth="1"/>
    <col min="1542" max="1542" width="21.28515625" style="98" customWidth="1"/>
    <col min="1543" max="1544" width="9.5703125" style="98" customWidth="1"/>
    <col min="1545" max="1545" width="28.7109375" style="98" customWidth="1"/>
    <col min="1546" max="1546" width="39.28515625" style="98" customWidth="1"/>
    <col min="1547" max="1547" width="24.140625" style="98" customWidth="1"/>
    <col min="1548" max="1792" width="9.140625" style="98"/>
    <col min="1793" max="1794" width="3.7109375" style="98" customWidth="1"/>
    <col min="1795" max="1795" width="3.85546875" style="98" customWidth="1"/>
    <col min="1796" max="1796" width="3.7109375" style="98" customWidth="1"/>
    <col min="1797" max="1797" width="34.28515625" style="98" customWidth="1"/>
    <col min="1798" max="1798" width="21.28515625" style="98" customWidth="1"/>
    <col min="1799" max="1800" width="9.5703125" style="98" customWidth="1"/>
    <col min="1801" max="1801" width="28.7109375" style="98" customWidth="1"/>
    <col min="1802" max="1802" width="39.28515625" style="98" customWidth="1"/>
    <col min="1803" max="1803" width="24.140625" style="98" customWidth="1"/>
    <col min="1804" max="2048" width="9.140625" style="98"/>
    <col min="2049" max="2050" width="3.7109375" style="98" customWidth="1"/>
    <col min="2051" max="2051" width="3.85546875" style="98" customWidth="1"/>
    <col min="2052" max="2052" width="3.7109375" style="98" customWidth="1"/>
    <col min="2053" max="2053" width="34.28515625" style="98" customWidth="1"/>
    <col min="2054" max="2054" width="21.28515625" style="98" customWidth="1"/>
    <col min="2055" max="2056" width="9.5703125" style="98" customWidth="1"/>
    <col min="2057" max="2057" width="28.7109375" style="98" customWidth="1"/>
    <col min="2058" max="2058" width="39.28515625" style="98" customWidth="1"/>
    <col min="2059" max="2059" width="24.140625" style="98" customWidth="1"/>
    <col min="2060" max="2304" width="9.140625" style="98"/>
    <col min="2305" max="2306" width="3.7109375" style="98" customWidth="1"/>
    <col min="2307" max="2307" width="3.85546875" style="98" customWidth="1"/>
    <col min="2308" max="2308" width="3.7109375" style="98" customWidth="1"/>
    <col min="2309" max="2309" width="34.28515625" style="98" customWidth="1"/>
    <col min="2310" max="2310" width="21.28515625" style="98" customWidth="1"/>
    <col min="2311" max="2312" width="9.5703125" style="98" customWidth="1"/>
    <col min="2313" max="2313" width="28.7109375" style="98" customWidth="1"/>
    <col min="2314" max="2314" width="39.28515625" style="98" customWidth="1"/>
    <col min="2315" max="2315" width="24.140625" style="98" customWidth="1"/>
    <col min="2316" max="2560" width="9.140625" style="98"/>
    <col min="2561" max="2562" width="3.7109375" style="98" customWidth="1"/>
    <col min="2563" max="2563" width="3.85546875" style="98" customWidth="1"/>
    <col min="2564" max="2564" width="3.7109375" style="98" customWidth="1"/>
    <col min="2565" max="2565" width="34.28515625" style="98" customWidth="1"/>
    <col min="2566" max="2566" width="21.28515625" style="98" customWidth="1"/>
    <col min="2567" max="2568" width="9.5703125" style="98" customWidth="1"/>
    <col min="2569" max="2569" width="28.7109375" style="98" customWidth="1"/>
    <col min="2570" max="2570" width="39.28515625" style="98" customWidth="1"/>
    <col min="2571" max="2571" width="24.140625" style="98" customWidth="1"/>
    <col min="2572" max="2816" width="9.140625" style="98"/>
    <col min="2817" max="2818" width="3.7109375" style="98" customWidth="1"/>
    <col min="2819" max="2819" width="3.85546875" style="98" customWidth="1"/>
    <col min="2820" max="2820" width="3.7109375" style="98" customWidth="1"/>
    <col min="2821" max="2821" width="34.28515625" style="98" customWidth="1"/>
    <col min="2822" max="2822" width="21.28515625" style="98" customWidth="1"/>
    <col min="2823" max="2824" width="9.5703125" style="98" customWidth="1"/>
    <col min="2825" max="2825" width="28.7109375" style="98" customWidth="1"/>
    <col min="2826" max="2826" width="39.28515625" style="98" customWidth="1"/>
    <col min="2827" max="2827" width="24.140625" style="98" customWidth="1"/>
    <col min="2828" max="3072" width="9.140625" style="98"/>
    <col min="3073" max="3074" width="3.7109375" style="98" customWidth="1"/>
    <col min="3075" max="3075" width="3.85546875" style="98" customWidth="1"/>
    <col min="3076" max="3076" width="3.7109375" style="98" customWidth="1"/>
    <col min="3077" max="3077" width="34.28515625" style="98" customWidth="1"/>
    <col min="3078" max="3078" width="21.28515625" style="98" customWidth="1"/>
    <col min="3079" max="3080" width="9.5703125" style="98" customWidth="1"/>
    <col min="3081" max="3081" width="28.7109375" style="98" customWidth="1"/>
    <col min="3082" max="3082" width="39.28515625" style="98" customWidth="1"/>
    <col min="3083" max="3083" width="24.140625" style="98" customWidth="1"/>
    <col min="3084" max="3328" width="9.140625" style="98"/>
    <col min="3329" max="3330" width="3.7109375" style="98" customWidth="1"/>
    <col min="3331" max="3331" width="3.85546875" style="98" customWidth="1"/>
    <col min="3332" max="3332" width="3.7109375" style="98" customWidth="1"/>
    <col min="3333" max="3333" width="34.28515625" style="98" customWidth="1"/>
    <col min="3334" max="3334" width="21.28515625" style="98" customWidth="1"/>
    <col min="3335" max="3336" width="9.5703125" style="98" customWidth="1"/>
    <col min="3337" max="3337" width="28.7109375" style="98" customWidth="1"/>
    <col min="3338" max="3338" width="39.28515625" style="98" customWidth="1"/>
    <col min="3339" max="3339" width="24.140625" style="98" customWidth="1"/>
    <col min="3340" max="3584" width="9.140625" style="98"/>
    <col min="3585" max="3586" width="3.7109375" style="98" customWidth="1"/>
    <col min="3587" max="3587" width="3.85546875" style="98" customWidth="1"/>
    <col min="3588" max="3588" width="3.7109375" style="98" customWidth="1"/>
    <col min="3589" max="3589" width="34.28515625" style="98" customWidth="1"/>
    <col min="3590" max="3590" width="21.28515625" style="98" customWidth="1"/>
    <col min="3591" max="3592" width="9.5703125" style="98" customWidth="1"/>
    <col min="3593" max="3593" width="28.7109375" style="98" customWidth="1"/>
    <col min="3594" max="3594" width="39.28515625" style="98" customWidth="1"/>
    <col min="3595" max="3595" width="24.140625" style="98" customWidth="1"/>
    <col min="3596" max="3840" width="9.140625" style="98"/>
    <col min="3841" max="3842" width="3.7109375" style="98" customWidth="1"/>
    <col min="3843" max="3843" width="3.85546875" style="98" customWidth="1"/>
    <col min="3844" max="3844" width="3.7109375" style="98" customWidth="1"/>
    <col min="3845" max="3845" width="34.28515625" style="98" customWidth="1"/>
    <col min="3846" max="3846" width="21.28515625" style="98" customWidth="1"/>
    <col min="3847" max="3848" width="9.5703125" style="98" customWidth="1"/>
    <col min="3849" max="3849" width="28.7109375" style="98" customWidth="1"/>
    <col min="3850" max="3850" width="39.28515625" style="98" customWidth="1"/>
    <col min="3851" max="3851" width="24.140625" style="98" customWidth="1"/>
    <col min="3852" max="4096" width="9.140625" style="98"/>
    <col min="4097" max="4098" width="3.7109375" style="98" customWidth="1"/>
    <col min="4099" max="4099" width="3.85546875" style="98" customWidth="1"/>
    <col min="4100" max="4100" width="3.7109375" style="98" customWidth="1"/>
    <col min="4101" max="4101" width="34.28515625" style="98" customWidth="1"/>
    <col min="4102" max="4102" width="21.28515625" style="98" customWidth="1"/>
    <col min="4103" max="4104" width="9.5703125" style="98" customWidth="1"/>
    <col min="4105" max="4105" width="28.7109375" style="98" customWidth="1"/>
    <col min="4106" max="4106" width="39.28515625" style="98" customWidth="1"/>
    <col min="4107" max="4107" width="24.140625" style="98" customWidth="1"/>
    <col min="4108" max="4352" width="9.140625" style="98"/>
    <col min="4353" max="4354" width="3.7109375" style="98" customWidth="1"/>
    <col min="4355" max="4355" width="3.85546875" style="98" customWidth="1"/>
    <col min="4356" max="4356" width="3.7109375" style="98" customWidth="1"/>
    <col min="4357" max="4357" width="34.28515625" style="98" customWidth="1"/>
    <col min="4358" max="4358" width="21.28515625" style="98" customWidth="1"/>
    <col min="4359" max="4360" width="9.5703125" style="98" customWidth="1"/>
    <col min="4361" max="4361" width="28.7109375" style="98" customWidth="1"/>
    <col min="4362" max="4362" width="39.28515625" style="98" customWidth="1"/>
    <col min="4363" max="4363" width="24.140625" style="98" customWidth="1"/>
    <col min="4364" max="4608" width="9.140625" style="98"/>
    <col min="4609" max="4610" width="3.7109375" style="98" customWidth="1"/>
    <col min="4611" max="4611" width="3.85546875" style="98" customWidth="1"/>
    <col min="4612" max="4612" width="3.7109375" style="98" customWidth="1"/>
    <col min="4613" max="4613" width="34.28515625" style="98" customWidth="1"/>
    <col min="4614" max="4614" width="21.28515625" style="98" customWidth="1"/>
    <col min="4615" max="4616" width="9.5703125" style="98" customWidth="1"/>
    <col min="4617" max="4617" width="28.7109375" style="98" customWidth="1"/>
    <col min="4618" max="4618" width="39.28515625" style="98" customWidth="1"/>
    <col min="4619" max="4619" width="24.140625" style="98" customWidth="1"/>
    <col min="4620" max="4864" width="9.140625" style="98"/>
    <col min="4865" max="4866" width="3.7109375" style="98" customWidth="1"/>
    <col min="4867" max="4867" width="3.85546875" style="98" customWidth="1"/>
    <col min="4868" max="4868" width="3.7109375" style="98" customWidth="1"/>
    <col min="4869" max="4869" width="34.28515625" style="98" customWidth="1"/>
    <col min="4870" max="4870" width="21.28515625" style="98" customWidth="1"/>
    <col min="4871" max="4872" width="9.5703125" style="98" customWidth="1"/>
    <col min="4873" max="4873" width="28.7109375" style="98" customWidth="1"/>
    <col min="4874" max="4874" width="39.28515625" style="98" customWidth="1"/>
    <col min="4875" max="4875" width="24.140625" style="98" customWidth="1"/>
    <col min="4876" max="5120" width="9.140625" style="98"/>
    <col min="5121" max="5122" width="3.7109375" style="98" customWidth="1"/>
    <col min="5123" max="5123" width="3.85546875" style="98" customWidth="1"/>
    <col min="5124" max="5124" width="3.7109375" style="98" customWidth="1"/>
    <col min="5125" max="5125" width="34.28515625" style="98" customWidth="1"/>
    <col min="5126" max="5126" width="21.28515625" style="98" customWidth="1"/>
    <col min="5127" max="5128" width="9.5703125" style="98" customWidth="1"/>
    <col min="5129" max="5129" width="28.7109375" style="98" customWidth="1"/>
    <col min="5130" max="5130" width="39.28515625" style="98" customWidth="1"/>
    <col min="5131" max="5131" width="24.140625" style="98" customWidth="1"/>
    <col min="5132" max="5376" width="9.140625" style="98"/>
    <col min="5377" max="5378" width="3.7109375" style="98" customWidth="1"/>
    <col min="5379" max="5379" width="3.85546875" style="98" customWidth="1"/>
    <col min="5380" max="5380" width="3.7109375" style="98" customWidth="1"/>
    <col min="5381" max="5381" width="34.28515625" style="98" customWidth="1"/>
    <col min="5382" max="5382" width="21.28515625" style="98" customWidth="1"/>
    <col min="5383" max="5384" width="9.5703125" style="98" customWidth="1"/>
    <col min="5385" max="5385" width="28.7109375" style="98" customWidth="1"/>
    <col min="5386" max="5386" width="39.28515625" style="98" customWidth="1"/>
    <col min="5387" max="5387" width="24.140625" style="98" customWidth="1"/>
    <col min="5388" max="5632" width="9.140625" style="98"/>
    <col min="5633" max="5634" width="3.7109375" style="98" customWidth="1"/>
    <col min="5635" max="5635" width="3.85546875" style="98" customWidth="1"/>
    <col min="5636" max="5636" width="3.7109375" style="98" customWidth="1"/>
    <col min="5637" max="5637" width="34.28515625" style="98" customWidth="1"/>
    <col min="5638" max="5638" width="21.28515625" style="98" customWidth="1"/>
    <col min="5639" max="5640" width="9.5703125" style="98" customWidth="1"/>
    <col min="5641" max="5641" width="28.7109375" style="98" customWidth="1"/>
    <col min="5642" max="5642" width="39.28515625" style="98" customWidth="1"/>
    <col min="5643" max="5643" width="24.140625" style="98" customWidth="1"/>
    <col min="5644" max="5888" width="9.140625" style="98"/>
    <col min="5889" max="5890" width="3.7109375" style="98" customWidth="1"/>
    <col min="5891" max="5891" width="3.85546875" style="98" customWidth="1"/>
    <col min="5892" max="5892" width="3.7109375" style="98" customWidth="1"/>
    <col min="5893" max="5893" width="34.28515625" style="98" customWidth="1"/>
    <col min="5894" max="5894" width="21.28515625" style="98" customWidth="1"/>
    <col min="5895" max="5896" width="9.5703125" style="98" customWidth="1"/>
    <col min="5897" max="5897" width="28.7109375" style="98" customWidth="1"/>
    <col min="5898" max="5898" width="39.28515625" style="98" customWidth="1"/>
    <col min="5899" max="5899" width="24.140625" style="98" customWidth="1"/>
    <col min="5900" max="6144" width="9.140625" style="98"/>
    <col min="6145" max="6146" width="3.7109375" style="98" customWidth="1"/>
    <col min="6147" max="6147" width="3.85546875" style="98" customWidth="1"/>
    <col min="6148" max="6148" width="3.7109375" style="98" customWidth="1"/>
    <col min="6149" max="6149" width="34.28515625" style="98" customWidth="1"/>
    <col min="6150" max="6150" width="21.28515625" style="98" customWidth="1"/>
    <col min="6151" max="6152" width="9.5703125" style="98" customWidth="1"/>
    <col min="6153" max="6153" width="28.7109375" style="98" customWidth="1"/>
    <col min="6154" max="6154" width="39.28515625" style="98" customWidth="1"/>
    <col min="6155" max="6155" width="24.140625" style="98" customWidth="1"/>
    <col min="6156" max="6400" width="9.140625" style="98"/>
    <col min="6401" max="6402" width="3.7109375" style="98" customWidth="1"/>
    <col min="6403" max="6403" width="3.85546875" style="98" customWidth="1"/>
    <col min="6404" max="6404" width="3.7109375" style="98" customWidth="1"/>
    <col min="6405" max="6405" width="34.28515625" style="98" customWidth="1"/>
    <col min="6406" max="6406" width="21.28515625" style="98" customWidth="1"/>
    <col min="6407" max="6408" width="9.5703125" style="98" customWidth="1"/>
    <col min="6409" max="6409" width="28.7109375" style="98" customWidth="1"/>
    <col min="6410" max="6410" width="39.28515625" style="98" customWidth="1"/>
    <col min="6411" max="6411" width="24.140625" style="98" customWidth="1"/>
    <col min="6412" max="6656" width="9.140625" style="98"/>
    <col min="6657" max="6658" width="3.7109375" style="98" customWidth="1"/>
    <col min="6659" max="6659" width="3.85546875" style="98" customWidth="1"/>
    <col min="6660" max="6660" width="3.7109375" style="98" customWidth="1"/>
    <col min="6661" max="6661" width="34.28515625" style="98" customWidth="1"/>
    <col min="6662" max="6662" width="21.28515625" style="98" customWidth="1"/>
    <col min="6663" max="6664" width="9.5703125" style="98" customWidth="1"/>
    <col min="6665" max="6665" width="28.7109375" style="98" customWidth="1"/>
    <col min="6666" max="6666" width="39.28515625" style="98" customWidth="1"/>
    <col min="6667" max="6667" width="24.140625" style="98" customWidth="1"/>
    <col min="6668" max="6912" width="9.140625" style="98"/>
    <col min="6913" max="6914" width="3.7109375" style="98" customWidth="1"/>
    <col min="6915" max="6915" width="3.85546875" style="98" customWidth="1"/>
    <col min="6916" max="6916" width="3.7109375" style="98" customWidth="1"/>
    <col min="6917" max="6917" width="34.28515625" style="98" customWidth="1"/>
    <col min="6918" max="6918" width="21.28515625" style="98" customWidth="1"/>
    <col min="6919" max="6920" width="9.5703125" style="98" customWidth="1"/>
    <col min="6921" max="6921" width="28.7109375" style="98" customWidth="1"/>
    <col min="6922" max="6922" width="39.28515625" style="98" customWidth="1"/>
    <col min="6923" max="6923" width="24.140625" style="98" customWidth="1"/>
    <col min="6924" max="7168" width="9.140625" style="98"/>
    <col min="7169" max="7170" width="3.7109375" style="98" customWidth="1"/>
    <col min="7171" max="7171" width="3.85546875" style="98" customWidth="1"/>
    <col min="7172" max="7172" width="3.7109375" style="98" customWidth="1"/>
    <col min="7173" max="7173" width="34.28515625" style="98" customWidth="1"/>
    <col min="7174" max="7174" width="21.28515625" style="98" customWidth="1"/>
    <col min="7175" max="7176" width="9.5703125" style="98" customWidth="1"/>
    <col min="7177" max="7177" width="28.7109375" style="98" customWidth="1"/>
    <col min="7178" max="7178" width="39.28515625" style="98" customWidth="1"/>
    <col min="7179" max="7179" width="24.140625" style="98" customWidth="1"/>
    <col min="7180" max="7424" width="9.140625" style="98"/>
    <col min="7425" max="7426" width="3.7109375" style="98" customWidth="1"/>
    <col min="7427" max="7427" width="3.85546875" style="98" customWidth="1"/>
    <col min="7428" max="7428" width="3.7109375" style="98" customWidth="1"/>
    <col min="7429" max="7429" width="34.28515625" style="98" customWidth="1"/>
    <col min="7430" max="7430" width="21.28515625" style="98" customWidth="1"/>
    <col min="7431" max="7432" width="9.5703125" style="98" customWidth="1"/>
    <col min="7433" max="7433" width="28.7109375" style="98" customWidth="1"/>
    <col min="7434" max="7434" width="39.28515625" style="98" customWidth="1"/>
    <col min="7435" max="7435" width="24.140625" style="98" customWidth="1"/>
    <col min="7436" max="7680" width="9.140625" style="98"/>
    <col min="7681" max="7682" width="3.7109375" style="98" customWidth="1"/>
    <col min="7683" max="7683" width="3.85546875" style="98" customWidth="1"/>
    <col min="7684" max="7684" width="3.7109375" style="98" customWidth="1"/>
    <col min="7685" max="7685" width="34.28515625" style="98" customWidth="1"/>
    <col min="7686" max="7686" width="21.28515625" style="98" customWidth="1"/>
    <col min="7687" max="7688" width="9.5703125" style="98" customWidth="1"/>
    <col min="7689" max="7689" width="28.7109375" style="98" customWidth="1"/>
    <col min="7690" max="7690" width="39.28515625" style="98" customWidth="1"/>
    <col min="7691" max="7691" width="24.140625" style="98" customWidth="1"/>
    <col min="7692" max="7936" width="9.140625" style="98"/>
    <col min="7937" max="7938" width="3.7109375" style="98" customWidth="1"/>
    <col min="7939" max="7939" width="3.85546875" style="98" customWidth="1"/>
    <col min="7940" max="7940" width="3.7109375" style="98" customWidth="1"/>
    <col min="7941" max="7941" width="34.28515625" style="98" customWidth="1"/>
    <col min="7942" max="7942" width="21.28515625" style="98" customWidth="1"/>
    <col min="7943" max="7944" width="9.5703125" style="98" customWidth="1"/>
    <col min="7945" max="7945" width="28.7109375" style="98" customWidth="1"/>
    <col min="7946" max="7946" width="39.28515625" style="98" customWidth="1"/>
    <col min="7947" max="7947" width="24.140625" style="98" customWidth="1"/>
    <col min="7948" max="8192" width="9.140625" style="98"/>
    <col min="8193" max="8194" width="3.7109375" style="98" customWidth="1"/>
    <col min="8195" max="8195" width="3.85546875" style="98" customWidth="1"/>
    <col min="8196" max="8196" width="3.7109375" style="98" customWidth="1"/>
    <col min="8197" max="8197" width="34.28515625" style="98" customWidth="1"/>
    <col min="8198" max="8198" width="21.28515625" style="98" customWidth="1"/>
    <col min="8199" max="8200" width="9.5703125" style="98" customWidth="1"/>
    <col min="8201" max="8201" width="28.7109375" style="98" customWidth="1"/>
    <col min="8202" max="8202" width="39.28515625" style="98" customWidth="1"/>
    <col min="8203" max="8203" width="24.140625" style="98" customWidth="1"/>
    <col min="8204" max="8448" width="9.140625" style="98"/>
    <col min="8449" max="8450" width="3.7109375" style="98" customWidth="1"/>
    <col min="8451" max="8451" width="3.85546875" style="98" customWidth="1"/>
    <col min="8452" max="8452" width="3.7109375" style="98" customWidth="1"/>
    <col min="8453" max="8453" width="34.28515625" style="98" customWidth="1"/>
    <col min="8454" max="8454" width="21.28515625" style="98" customWidth="1"/>
    <col min="8455" max="8456" width="9.5703125" style="98" customWidth="1"/>
    <col min="8457" max="8457" width="28.7109375" style="98" customWidth="1"/>
    <col min="8458" max="8458" width="39.28515625" style="98" customWidth="1"/>
    <col min="8459" max="8459" width="24.140625" style="98" customWidth="1"/>
    <col min="8460" max="8704" width="9.140625" style="98"/>
    <col min="8705" max="8706" width="3.7109375" style="98" customWidth="1"/>
    <col min="8707" max="8707" width="3.85546875" style="98" customWidth="1"/>
    <col min="8708" max="8708" width="3.7109375" style="98" customWidth="1"/>
    <col min="8709" max="8709" width="34.28515625" style="98" customWidth="1"/>
    <col min="8710" max="8710" width="21.28515625" style="98" customWidth="1"/>
    <col min="8711" max="8712" width="9.5703125" style="98" customWidth="1"/>
    <col min="8713" max="8713" width="28.7109375" style="98" customWidth="1"/>
    <col min="8714" max="8714" width="39.28515625" style="98" customWidth="1"/>
    <col min="8715" max="8715" width="24.140625" style="98" customWidth="1"/>
    <col min="8716" max="8960" width="9.140625" style="98"/>
    <col min="8961" max="8962" width="3.7109375" style="98" customWidth="1"/>
    <col min="8963" max="8963" width="3.85546875" style="98" customWidth="1"/>
    <col min="8964" max="8964" width="3.7109375" style="98" customWidth="1"/>
    <col min="8965" max="8965" width="34.28515625" style="98" customWidth="1"/>
    <col min="8966" max="8966" width="21.28515625" style="98" customWidth="1"/>
    <col min="8967" max="8968" width="9.5703125" style="98" customWidth="1"/>
    <col min="8969" max="8969" width="28.7109375" style="98" customWidth="1"/>
    <col min="8970" max="8970" width="39.28515625" style="98" customWidth="1"/>
    <col min="8971" max="8971" width="24.140625" style="98" customWidth="1"/>
    <col min="8972" max="9216" width="9.140625" style="98"/>
    <col min="9217" max="9218" width="3.7109375" style="98" customWidth="1"/>
    <col min="9219" max="9219" width="3.85546875" style="98" customWidth="1"/>
    <col min="9220" max="9220" width="3.7109375" style="98" customWidth="1"/>
    <col min="9221" max="9221" width="34.28515625" style="98" customWidth="1"/>
    <col min="9222" max="9222" width="21.28515625" style="98" customWidth="1"/>
    <col min="9223" max="9224" width="9.5703125" style="98" customWidth="1"/>
    <col min="9225" max="9225" width="28.7109375" style="98" customWidth="1"/>
    <col min="9226" max="9226" width="39.28515625" style="98" customWidth="1"/>
    <col min="9227" max="9227" width="24.140625" style="98" customWidth="1"/>
    <col min="9228" max="9472" width="9.140625" style="98"/>
    <col min="9473" max="9474" width="3.7109375" style="98" customWidth="1"/>
    <col min="9475" max="9475" width="3.85546875" style="98" customWidth="1"/>
    <col min="9476" max="9476" width="3.7109375" style="98" customWidth="1"/>
    <col min="9477" max="9477" width="34.28515625" style="98" customWidth="1"/>
    <col min="9478" max="9478" width="21.28515625" style="98" customWidth="1"/>
    <col min="9479" max="9480" width="9.5703125" style="98" customWidth="1"/>
    <col min="9481" max="9481" width="28.7109375" style="98" customWidth="1"/>
    <col min="9482" max="9482" width="39.28515625" style="98" customWidth="1"/>
    <col min="9483" max="9483" width="24.140625" style="98" customWidth="1"/>
    <col min="9484" max="9728" width="9.140625" style="98"/>
    <col min="9729" max="9730" width="3.7109375" style="98" customWidth="1"/>
    <col min="9731" max="9731" width="3.85546875" style="98" customWidth="1"/>
    <col min="9732" max="9732" width="3.7109375" style="98" customWidth="1"/>
    <col min="9733" max="9733" width="34.28515625" style="98" customWidth="1"/>
    <col min="9734" max="9734" width="21.28515625" style="98" customWidth="1"/>
    <col min="9735" max="9736" width="9.5703125" style="98" customWidth="1"/>
    <col min="9737" max="9737" width="28.7109375" style="98" customWidth="1"/>
    <col min="9738" max="9738" width="39.28515625" style="98" customWidth="1"/>
    <col min="9739" max="9739" width="24.140625" style="98" customWidth="1"/>
    <col min="9740" max="9984" width="9.140625" style="98"/>
    <col min="9985" max="9986" width="3.7109375" style="98" customWidth="1"/>
    <col min="9987" max="9987" width="3.85546875" style="98" customWidth="1"/>
    <col min="9988" max="9988" width="3.7109375" style="98" customWidth="1"/>
    <col min="9989" max="9989" width="34.28515625" style="98" customWidth="1"/>
    <col min="9990" max="9990" width="21.28515625" style="98" customWidth="1"/>
    <col min="9991" max="9992" width="9.5703125" style="98" customWidth="1"/>
    <col min="9993" max="9993" width="28.7109375" style="98" customWidth="1"/>
    <col min="9994" max="9994" width="39.28515625" style="98" customWidth="1"/>
    <col min="9995" max="9995" width="24.140625" style="98" customWidth="1"/>
    <col min="9996" max="10240" width="9.140625" style="98"/>
    <col min="10241" max="10242" width="3.7109375" style="98" customWidth="1"/>
    <col min="10243" max="10243" width="3.85546875" style="98" customWidth="1"/>
    <col min="10244" max="10244" width="3.7109375" style="98" customWidth="1"/>
    <col min="10245" max="10245" width="34.28515625" style="98" customWidth="1"/>
    <col min="10246" max="10246" width="21.28515625" style="98" customWidth="1"/>
    <col min="10247" max="10248" width="9.5703125" style="98" customWidth="1"/>
    <col min="10249" max="10249" width="28.7109375" style="98" customWidth="1"/>
    <col min="10250" max="10250" width="39.28515625" style="98" customWidth="1"/>
    <col min="10251" max="10251" width="24.140625" style="98" customWidth="1"/>
    <col min="10252" max="10496" width="9.140625" style="98"/>
    <col min="10497" max="10498" width="3.7109375" style="98" customWidth="1"/>
    <col min="10499" max="10499" width="3.85546875" style="98" customWidth="1"/>
    <col min="10500" max="10500" width="3.7109375" style="98" customWidth="1"/>
    <col min="10501" max="10501" width="34.28515625" style="98" customWidth="1"/>
    <col min="10502" max="10502" width="21.28515625" style="98" customWidth="1"/>
    <col min="10503" max="10504" width="9.5703125" style="98" customWidth="1"/>
    <col min="10505" max="10505" width="28.7109375" style="98" customWidth="1"/>
    <col min="10506" max="10506" width="39.28515625" style="98" customWidth="1"/>
    <col min="10507" max="10507" width="24.140625" style="98" customWidth="1"/>
    <col min="10508" max="10752" width="9.140625" style="98"/>
    <col min="10753" max="10754" width="3.7109375" style="98" customWidth="1"/>
    <col min="10755" max="10755" width="3.85546875" style="98" customWidth="1"/>
    <col min="10756" max="10756" width="3.7109375" style="98" customWidth="1"/>
    <col min="10757" max="10757" width="34.28515625" style="98" customWidth="1"/>
    <col min="10758" max="10758" width="21.28515625" style="98" customWidth="1"/>
    <col min="10759" max="10760" width="9.5703125" style="98" customWidth="1"/>
    <col min="10761" max="10761" width="28.7109375" style="98" customWidth="1"/>
    <col min="10762" max="10762" width="39.28515625" style="98" customWidth="1"/>
    <col min="10763" max="10763" width="24.140625" style="98" customWidth="1"/>
    <col min="10764" max="11008" width="9.140625" style="98"/>
    <col min="11009" max="11010" width="3.7109375" style="98" customWidth="1"/>
    <col min="11011" max="11011" width="3.85546875" style="98" customWidth="1"/>
    <col min="11012" max="11012" width="3.7109375" style="98" customWidth="1"/>
    <col min="11013" max="11013" width="34.28515625" style="98" customWidth="1"/>
    <col min="11014" max="11014" width="21.28515625" style="98" customWidth="1"/>
    <col min="11015" max="11016" width="9.5703125" style="98" customWidth="1"/>
    <col min="11017" max="11017" width="28.7109375" style="98" customWidth="1"/>
    <col min="11018" max="11018" width="39.28515625" style="98" customWidth="1"/>
    <col min="11019" max="11019" width="24.140625" style="98" customWidth="1"/>
    <col min="11020" max="11264" width="9.140625" style="98"/>
    <col min="11265" max="11266" width="3.7109375" style="98" customWidth="1"/>
    <col min="11267" max="11267" width="3.85546875" style="98" customWidth="1"/>
    <col min="11268" max="11268" width="3.7109375" style="98" customWidth="1"/>
    <col min="11269" max="11269" width="34.28515625" style="98" customWidth="1"/>
    <col min="11270" max="11270" width="21.28515625" style="98" customWidth="1"/>
    <col min="11271" max="11272" width="9.5703125" style="98" customWidth="1"/>
    <col min="11273" max="11273" width="28.7109375" style="98" customWidth="1"/>
    <col min="11274" max="11274" width="39.28515625" style="98" customWidth="1"/>
    <col min="11275" max="11275" width="24.140625" style="98" customWidth="1"/>
    <col min="11276" max="11520" width="9.140625" style="98"/>
    <col min="11521" max="11522" width="3.7109375" style="98" customWidth="1"/>
    <col min="11523" max="11523" width="3.85546875" style="98" customWidth="1"/>
    <col min="11524" max="11524" width="3.7109375" style="98" customWidth="1"/>
    <col min="11525" max="11525" width="34.28515625" style="98" customWidth="1"/>
    <col min="11526" max="11526" width="21.28515625" style="98" customWidth="1"/>
    <col min="11527" max="11528" width="9.5703125" style="98" customWidth="1"/>
    <col min="11529" max="11529" width="28.7109375" style="98" customWidth="1"/>
    <col min="11530" max="11530" width="39.28515625" style="98" customWidth="1"/>
    <col min="11531" max="11531" width="24.140625" style="98" customWidth="1"/>
    <col min="11532" max="11776" width="9.140625" style="98"/>
    <col min="11777" max="11778" width="3.7109375" style="98" customWidth="1"/>
    <col min="11779" max="11779" width="3.85546875" style="98" customWidth="1"/>
    <col min="11780" max="11780" width="3.7109375" style="98" customWidth="1"/>
    <col min="11781" max="11781" width="34.28515625" style="98" customWidth="1"/>
    <col min="11782" max="11782" width="21.28515625" style="98" customWidth="1"/>
    <col min="11783" max="11784" width="9.5703125" style="98" customWidth="1"/>
    <col min="11785" max="11785" width="28.7109375" style="98" customWidth="1"/>
    <col min="11786" max="11786" width="39.28515625" style="98" customWidth="1"/>
    <col min="11787" max="11787" width="24.140625" style="98" customWidth="1"/>
    <col min="11788" max="12032" width="9.140625" style="98"/>
    <col min="12033" max="12034" width="3.7109375" style="98" customWidth="1"/>
    <col min="12035" max="12035" width="3.85546875" style="98" customWidth="1"/>
    <col min="12036" max="12036" width="3.7109375" style="98" customWidth="1"/>
    <col min="12037" max="12037" width="34.28515625" style="98" customWidth="1"/>
    <col min="12038" max="12038" width="21.28515625" style="98" customWidth="1"/>
    <col min="12039" max="12040" width="9.5703125" style="98" customWidth="1"/>
    <col min="12041" max="12041" width="28.7109375" style="98" customWidth="1"/>
    <col min="12042" max="12042" width="39.28515625" style="98" customWidth="1"/>
    <col min="12043" max="12043" width="24.140625" style="98" customWidth="1"/>
    <col min="12044" max="12288" width="9.140625" style="98"/>
    <col min="12289" max="12290" width="3.7109375" style="98" customWidth="1"/>
    <col min="12291" max="12291" width="3.85546875" style="98" customWidth="1"/>
    <col min="12292" max="12292" width="3.7109375" style="98" customWidth="1"/>
    <col min="12293" max="12293" width="34.28515625" style="98" customWidth="1"/>
    <col min="12294" max="12294" width="21.28515625" style="98" customWidth="1"/>
    <col min="12295" max="12296" width="9.5703125" style="98" customWidth="1"/>
    <col min="12297" max="12297" width="28.7109375" style="98" customWidth="1"/>
    <col min="12298" max="12298" width="39.28515625" style="98" customWidth="1"/>
    <col min="12299" max="12299" width="24.140625" style="98" customWidth="1"/>
    <col min="12300" max="12544" width="9.140625" style="98"/>
    <col min="12545" max="12546" width="3.7109375" style="98" customWidth="1"/>
    <col min="12547" max="12547" width="3.85546875" style="98" customWidth="1"/>
    <col min="12548" max="12548" width="3.7109375" style="98" customWidth="1"/>
    <col min="12549" max="12549" width="34.28515625" style="98" customWidth="1"/>
    <col min="12550" max="12550" width="21.28515625" style="98" customWidth="1"/>
    <col min="12551" max="12552" width="9.5703125" style="98" customWidth="1"/>
    <col min="12553" max="12553" width="28.7109375" style="98" customWidth="1"/>
    <col min="12554" max="12554" width="39.28515625" style="98" customWidth="1"/>
    <col min="12555" max="12555" width="24.140625" style="98" customWidth="1"/>
    <col min="12556" max="12800" width="9.140625" style="98"/>
    <col min="12801" max="12802" width="3.7109375" style="98" customWidth="1"/>
    <col min="12803" max="12803" width="3.85546875" style="98" customWidth="1"/>
    <col min="12804" max="12804" width="3.7109375" style="98" customWidth="1"/>
    <col min="12805" max="12805" width="34.28515625" style="98" customWidth="1"/>
    <col min="12806" max="12806" width="21.28515625" style="98" customWidth="1"/>
    <col min="12807" max="12808" width="9.5703125" style="98" customWidth="1"/>
    <col min="12809" max="12809" width="28.7109375" style="98" customWidth="1"/>
    <col min="12810" max="12810" width="39.28515625" style="98" customWidth="1"/>
    <col min="12811" max="12811" width="24.140625" style="98" customWidth="1"/>
    <col min="12812" max="13056" width="9.140625" style="98"/>
    <col min="13057" max="13058" width="3.7109375" style="98" customWidth="1"/>
    <col min="13059" max="13059" width="3.85546875" style="98" customWidth="1"/>
    <col min="13060" max="13060" width="3.7109375" style="98" customWidth="1"/>
    <col min="13061" max="13061" width="34.28515625" style="98" customWidth="1"/>
    <col min="13062" max="13062" width="21.28515625" style="98" customWidth="1"/>
    <col min="13063" max="13064" width="9.5703125" style="98" customWidth="1"/>
    <col min="13065" max="13065" width="28.7109375" style="98" customWidth="1"/>
    <col min="13066" max="13066" width="39.28515625" style="98" customWidth="1"/>
    <col min="13067" max="13067" width="24.140625" style="98" customWidth="1"/>
    <col min="13068" max="13312" width="9.140625" style="98"/>
    <col min="13313" max="13314" width="3.7109375" style="98" customWidth="1"/>
    <col min="13315" max="13315" width="3.85546875" style="98" customWidth="1"/>
    <col min="13316" max="13316" width="3.7109375" style="98" customWidth="1"/>
    <col min="13317" max="13317" width="34.28515625" style="98" customWidth="1"/>
    <col min="13318" max="13318" width="21.28515625" style="98" customWidth="1"/>
    <col min="13319" max="13320" width="9.5703125" style="98" customWidth="1"/>
    <col min="13321" max="13321" width="28.7109375" style="98" customWidth="1"/>
    <col min="13322" max="13322" width="39.28515625" style="98" customWidth="1"/>
    <col min="13323" max="13323" width="24.140625" style="98" customWidth="1"/>
    <col min="13324" max="13568" width="9.140625" style="98"/>
    <col min="13569" max="13570" width="3.7109375" style="98" customWidth="1"/>
    <col min="13571" max="13571" width="3.85546875" style="98" customWidth="1"/>
    <col min="13572" max="13572" width="3.7109375" style="98" customWidth="1"/>
    <col min="13573" max="13573" width="34.28515625" style="98" customWidth="1"/>
    <col min="13574" max="13574" width="21.28515625" style="98" customWidth="1"/>
    <col min="13575" max="13576" width="9.5703125" style="98" customWidth="1"/>
    <col min="13577" max="13577" width="28.7109375" style="98" customWidth="1"/>
    <col min="13578" max="13578" width="39.28515625" style="98" customWidth="1"/>
    <col min="13579" max="13579" width="24.140625" style="98" customWidth="1"/>
    <col min="13580" max="13824" width="9.140625" style="98"/>
    <col min="13825" max="13826" width="3.7109375" style="98" customWidth="1"/>
    <col min="13827" max="13827" width="3.85546875" style="98" customWidth="1"/>
    <col min="13828" max="13828" width="3.7109375" style="98" customWidth="1"/>
    <col min="13829" max="13829" width="34.28515625" style="98" customWidth="1"/>
    <col min="13830" max="13830" width="21.28515625" style="98" customWidth="1"/>
    <col min="13831" max="13832" width="9.5703125" style="98" customWidth="1"/>
    <col min="13833" max="13833" width="28.7109375" style="98" customWidth="1"/>
    <col min="13834" max="13834" width="39.28515625" style="98" customWidth="1"/>
    <col min="13835" max="13835" width="24.140625" style="98" customWidth="1"/>
    <col min="13836" max="14080" width="9.140625" style="98"/>
    <col min="14081" max="14082" width="3.7109375" style="98" customWidth="1"/>
    <col min="14083" max="14083" width="3.85546875" style="98" customWidth="1"/>
    <col min="14084" max="14084" width="3.7109375" style="98" customWidth="1"/>
    <col min="14085" max="14085" width="34.28515625" style="98" customWidth="1"/>
    <col min="14086" max="14086" width="21.28515625" style="98" customWidth="1"/>
    <col min="14087" max="14088" width="9.5703125" style="98" customWidth="1"/>
    <col min="14089" max="14089" width="28.7109375" style="98" customWidth="1"/>
    <col min="14090" max="14090" width="39.28515625" style="98" customWidth="1"/>
    <col min="14091" max="14091" width="24.140625" style="98" customWidth="1"/>
    <col min="14092" max="14336" width="9.140625" style="98"/>
    <col min="14337" max="14338" width="3.7109375" style="98" customWidth="1"/>
    <col min="14339" max="14339" width="3.85546875" style="98" customWidth="1"/>
    <col min="14340" max="14340" width="3.7109375" style="98" customWidth="1"/>
    <col min="14341" max="14341" width="34.28515625" style="98" customWidth="1"/>
    <col min="14342" max="14342" width="21.28515625" style="98" customWidth="1"/>
    <col min="14343" max="14344" width="9.5703125" style="98" customWidth="1"/>
    <col min="14345" max="14345" width="28.7109375" style="98" customWidth="1"/>
    <col min="14346" max="14346" width="39.28515625" style="98" customWidth="1"/>
    <col min="14347" max="14347" width="24.140625" style="98" customWidth="1"/>
    <col min="14348" max="14592" width="9.140625" style="98"/>
    <col min="14593" max="14594" width="3.7109375" style="98" customWidth="1"/>
    <col min="14595" max="14595" width="3.85546875" style="98" customWidth="1"/>
    <col min="14596" max="14596" width="3.7109375" style="98" customWidth="1"/>
    <col min="14597" max="14597" width="34.28515625" style="98" customWidth="1"/>
    <col min="14598" max="14598" width="21.28515625" style="98" customWidth="1"/>
    <col min="14599" max="14600" width="9.5703125" style="98" customWidth="1"/>
    <col min="14601" max="14601" width="28.7109375" style="98" customWidth="1"/>
    <col min="14602" max="14602" width="39.28515625" style="98" customWidth="1"/>
    <col min="14603" max="14603" width="24.140625" style="98" customWidth="1"/>
    <col min="14604" max="14848" width="9.140625" style="98"/>
    <col min="14849" max="14850" width="3.7109375" style="98" customWidth="1"/>
    <col min="14851" max="14851" width="3.85546875" style="98" customWidth="1"/>
    <col min="14852" max="14852" width="3.7109375" style="98" customWidth="1"/>
    <col min="14853" max="14853" width="34.28515625" style="98" customWidth="1"/>
    <col min="14854" max="14854" width="21.28515625" style="98" customWidth="1"/>
    <col min="14855" max="14856" width="9.5703125" style="98" customWidth="1"/>
    <col min="14857" max="14857" width="28.7109375" style="98" customWidth="1"/>
    <col min="14858" max="14858" width="39.28515625" style="98" customWidth="1"/>
    <col min="14859" max="14859" width="24.140625" style="98" customWidth="1"/>
    <col min="14860" max="15104" width="9.140625" style="98"/>
    <col min="15105" max="15106" width="3.7109375" style="98" customWidth="1"/>
    <col min="15107" max="15107" width="3.85546875" style="98" customWidth="1"/>
    <col min="15108" max="15108" width="3.7109375" style="98" customWidth="1"/>
    <col min="15109" max="15109" width="34.28515625" style="98" customWidth="1"/>
    <col min="15110" max="15110" width="21.28515625" style="98" customWidth="1"/>
    <col min="15111" max="15112" width="9.5703125" style="98" customWidth="1"/>
    <col min="15113" max="15113" width="28.7109375" style="98" customWidth="1"/>
    <col min="15114" max="15114" width="39.28515625" style="98" customWidth="1"/>
    <col min="15115" max="15115" width="24.140625" style="98" customWidth="1"/>
    <col min="15116" max="15360" width="9.140625" style="98"/>
    <col min="15361" max="15362" width="3.7109375" style="98" customWidth="1"/>
    <col min="15363" max="15363" width="3.85546875" style="98" customWidth="1"/>
    <col min="15364" max="15364" width="3.7109375" style="98" customWidth="1"/>
    <col min="15365" max="15365" width="34.28515625" style="98" customWidth="1"/>
    <col min="15366" max="15366" width="21.28515625" style="98" customWidth="1"/>
    <col min="15367" max="15368" width="9.5703125" style="98" customWidth="1"/>
    <col min="15369" max="15369" width="28.7109375" style="98" customWidth="1"/>
    <col min="15370" max="15370" width="39.28515625" style="98" customWidth="1"/>
    <col min="15371" max="15371" width="24.140625" style="98" customWidth="1"/>
    <col min="15372" max="15616" width="9.140625" style="98"/>
    <col min="15617" max="15618" width="3.7109375" style="98" customWidth="1"/>
    <col min="15619" max="15619" width="3.85546875" style="98" customWidth="1"/>
    <col min="15620" max="15620" width="3.7109375" style="98" customWidth="1"/>
    <col min="15621" max="15621" width="34.28515625" style="98" customWidth="1"/>
    <col min="15622" max="15622" width="21.28515625" style="98" customWidth="1"/>
    <col min="15623" max="15624" width="9.5703125" style="98" customWidth="1"/>
    <col min="15625" max="15625" width="28.7109375" style="98" customWidth="1"/>
    <col min="15626" max="15626" width="39.28515625" style="98" customWidth="1"/>
    <col min="15627" max="15627" width="24.140625" style="98" customWidth="1"/>
    <col min="15628" max="15872" width="9.140625" style="98"/>
    <col min="15873" max="15874" width="3.7109375" style="98" customWidth="1"/>
    <col min="15875" max="15875" width="3.85546875" style="98" customWidth="1"/>
    <col min="15876" max="15876" width="3.7109375" style="98" customWidth="1"/>
    <col min="15877" max="15877" width="34.28515625" style="98" customWidth="1"/>
    <col min="15878" max="15878" width="21.28515625" style="98" customWidth="1"/>
    <col min="15879" max="15880" width="9.5703125" style="98" customWidth="1"/>
    <col min="15881" max="15881" width="28.7109375" style="98" customWidth="1"/>
    <col min="15882" max="15882" width="39.28515625" style="98" customWidth="1"/>
    <col min="15883" max="15883" width="24.140625" style="98" customWidth="1"/>
    <col min="15884" max="16128" width="9.140625" style="98"/>
    <col min="16129" max="16130" width="3.7109375" style="98" customWidth="1"/>
    <col min="16131" max="16131" width="3.85546875" style="98" customWidth="1"/>
    <col min="16132" max="16132" width="3.7109375" style="98" customWidth="1"/>
    <col min="16133" max="16133" width="34.28515625" style="98" customWidth="1"/>
    <col min="16134" max="16134" width="21.28515625" style="98" customWidth="1"/>
    <col min="16135" max="16136" width="9.5703125" style="98" customWidth="1"/>
    <col min="16137" max="16137" width="28.7109375" style="98" customWidth="1"/>
    <col min="16138" max="16138" width="39.28515625" style="98" customWidth="1"/>
    <col min="16139" max="16139" width="24.140625" style="98" customWidth="1"/>
    <col min="16140" max="16384" width="9.140625" style="98"/>
  </cols>
  <sheetData>
    <row r="1" spans="1:13" x14ac:dyDescent="0.25">
      <c r="K1" s="423" t="s">
        <v>154</v>
      </c>
    </row>
    <row r="2" spans="1:13" s="114" customFormat="1" ht="27" customHeight="1" x14ac:dyDescent="0.25">
      <c r="A2" s="380" t="s">
        <v>406</v>
      </c>
      <c r="B2" s="381"/>
      <c r="C2" s="381"/>
      <c r="D2" s="381"/>
      <c r="E2" s="381"/>
      <c r="F2" s="381"/>
      <c r="G2" s="381"/>
      <c r="H2" s="381"/>
      <c r="I2" s="381"/>
      <c r="J2" s="381"/>
      <c r="K2" s="382"/>
      <c r="L2" s="250"/>
    </row>
    <row r="3" spans="1:13" s="114" customFormat="1" ht="27" customHeight="1" x14ac:dyDescent="0.2">
      <c r="A3" s="388" t="s">
        <v>407</v>
      </c>
      <c r="B3" s="389"/>
      <c r="C3" s="389"/>
      <c r="D3" s="389"/>
      <c r="E3" s="389"/>
      <c r="F3" s="389"/>
      <c r="G3" s="389"/>
      <c r="H3" s="389"/>
      <c r="I3" s="389"/>
      <c r="J3" s="389"/>
      <c r="K3" s="389"/>
      <c r="L3" s="250"/>
    </row>
    <row r="4" spans="1:13" s="114" customFormat="1" ht="27" customHeight="1" x14ac:dyDescent="0.2">
      <c r="A4" s="388" t="s">
        <v>240</v>
      </c>
      <c r="B4" s="389"/>
      <c r="C4" s="389"/>
      <c r="D4" s="389"/>
      <c r="E4" s="389"/>
      <c r="F4" s="389"/>
      <c r="G4" s="389"/>
      <c r="H4" s="389"/>
      <c r="I4" s="389"/>
      <c r="J4" s="389"/>
      <c r="K4" s="389"/>
      <c r="L4" s="250"/>
    </row>
    <row r="5" spans="1:13" s="99" customFormat="1" ht="15.75" customHeight="1" x14ac:dyDescent="0.25">
      <c r="A5" s="383"/>
      <c r="B5" s="384"/>
      <c r="C5" s="384"/>
      <c r="D5" s="384"/>
      <c r="E5" s="384"/>
      <c r="F5" s="384"/>
      <c r="G5" s="384"/>
      <c r="H5" s="384"/>
      <c r="I5" s="384"/>
      <c r="J5" s="384"/>
      <c r="K5" s="385"/>
      <c r="L5" s="251"/>
    </row>
    <row r="6" spans="1:13" ht="37.5" customHeight="1" x14ac:dyDescent="0.25">
      <c r="A6" s="386" t="s">
        <v>0</v>
      </c>
      <c r="B6" s="386"/>
      <c r="C6" s="386"/>
      <c r="D6" s="386"/>
      <c r="E6" s="386" t="s">
        <v>70</v>
      </c>
      <c r="F6" s="386" t="s">
        <v>2</v>
      </c>
      <c r="G6" s="386" t="s">
        <v>71</v>
      </c>
      <c r="H6" s="386" t="s">
        <v>72</v>
      </c>
      <c r="I6" s="386" t="s">
        <v>73</v>
      </c>
      <c r="J6" s="387" t="s">
        <v>74</v>
      </c>
      <c r="K6" s="386" t="s">
        <v>75</v>
      </c>
    </row>
    <row r="7" spans="1:13" ht="18.75" customHeight="1" x14ac:dyDescent="0.25">
      <c r="A7" s="265" t="s">
        <v>5</v>
      </c>
      <c r="B7" s="265" t="s">
        <v>6</v>
      </c>
      <c r="C7" s="265" t="s">
        <v>7</v>
      </c>
      <c r="D7" s="265" t="s">
        <v>8</v>
      </c>
      <c r="E7" s="386"/>
      <c r="F7" s="386"/>
      <c r="G7" s="386"/>
      <c r="H7" s="386"/>
      <c r="I7" s="386"/>
      <c r="J7" s="387"/>
      <c r="K7" s="386"/>
    </row>
    <row r="8" spans="1:13" ht="18.75" customHeight="1" x14ac:dyDescent="0.25">
      <c r="A8" s="116" t="s">
        <v>17</v>
      </c>
      <c r="B8" s="116" t="s">
        <v>18</v>
      </c>
      <c r="C8" s="117"/>
      <c r="D8" s="117"/>
      <c r="E8" s="376" t="s">
        <v>377</v>
      </c>
      <c r="F8" s="377"/>
      <c r="G8" s="377"/>
      <c r="H8" s="377"/>
      <c r="I8" s="377"/>
      <c r="J8" s="378"/>
      <c r="K8" s="379"/>
      <c r="L8" s="257"/>
    </row>
    <row r="9" spans="1:13" ht="114.75" customHeight="1" x14ac:dyDescent="0.25">
      <c r="A9" s="118" t="s">
        <v>17</v>
      </c>
      <c r="B9" s="118" t="s">
        <v>18</v>
      </c>
      <c r="C9" s="118" t="s">
        <v>19</v>
      </c>
      <c r="D9" s="118"/>
      <c r="E9" s="266" t="s">
        <v>310</v>
      </c>
      <c r="F9" s="266" t="s">
        <v>175</v>
      </c>
      <c r="G9" s="115" t="s">
        <v>378</v>
      </c>
      <c r="H9" s="115" t="s">
        <v>378</v>
      </c>
      <c r="I9" s="266" t="s">
        <v>274</v>
      </c>
      <c r="J9" s="266" t="s">
        <v>497</v>
      </c>
      <c r="K9" s="168"/>
      <c r="L9" s="257"/>
    </row>
    <row r="10" spans="1:13" ht="84.75" customHeight="1" x14ac:dyDescent="0.25">
      <c r="A10" s="118" t="s">
        <v>17</v>
      </c>
      <c r="B10" s="118" t="s">
        <v>18</v>
      </c>
      <c r="C10" s="118" t="s">
        <v>21</v>
      </c>
      <c r="D10" s="118"/>
      <c r="E10" s="266" t="s">
        <v>244</v>
      </c>
      <c r="F10" s="266" t="s">
        <v>175</v>
      </c>
      <c r="G10" s="115" t="s">
        <v>378</v>
      </c>
      <c r="H10" s="115" t="s">
        <v>378</v>
      </c>
      <c r="I10" s="266" t="s">
        <v>274</v>
      </c>
      <c r="J10" s="171"/>
      <c r="K10" s="168"/>
      <c r="L10" s="256"/>
    </row>
    <row r="11" spans="1:13" ht="111" customHeight="1" x14ac:dyDescent="0.25">
      <c r="A11" s="170" t="s">
        <v>17</v>
      </c>
      <c r="B11" s="170" t="s">
        <v>18</v>
      </c>
      <c r="C11" s="170" t="s">
        <v>21</v>
      </c>
      <c r="D11" s="170" t="s">
        <v>18</v>
      </c>
      <c r="E11" s="266" t="s">
        <v>275</v>
      </c>
      <c r="F11" s="266" t="s">
        <v>175</v>
      </c>
      <c r="G11" s="115" t="s">
        <v>378</v>
      </c>
      <c r="H11" s="115" t="s">
        <v>378</v>
      </c>
      <c r="I11" s="266" t="s">
        <v>274</v>
      </c>
      <c r="J11" s="243" t="s">
        <v>311</v>
      </c>
      <c r="K11" s="168"/>
      <c r="L11" s="256"/>
    </row>
    <row r="12" spans="1:13" ht="118.5" customHeight="1" x14ac:dyDescent="0.25">
      <c r="A12" s="170" t="s">
        <v>17</v>
      </c>
      <c r="B12" s="170" t="s">
        <v>18</v>
      </c>
      <c r="C12" s="170" t="s">
        <v>21</v>
      </c>
      <c r="D12" s="170" t="s">
        <v>22</v>
      </c>
      <c r="E12" s="266" t="s">
        <v>312</v>
      </c>
      <c r="F12" s="266" t="s">
        <v>175</v>
      </c>
      <c r="G12" s="115" t="s">
        <v>378</v>
      </c>
      <c r="H12" s="115" t="s">
        <v>378</v>
      </c>
      <c r="I12" s="266" t="s">
        <v>313</v>
      </c>
      <c r="J12" s="266" t="s">
        <v>314</v>
      </c>
      <c r="K12" s="168"/>
      <c r="L12" s="256"/>
    </row>
    <row r="13" spans="1:13" ht="69" customHeight="1" x14ac:dyDescent="0.25">
      <c r="A13" s="170" t="s">
        <v>17</v>
      </c>
      <c r="B13" s="170" t="s">
        <v>18</v>
      </c>
      <c r="C13" s="170" t="s">
        <v>42</v>
      </c>
      <c r="D13" s="170"/>
      <c r="E13" s="119" t="s">
        <v>379</v>
      </c>
      <c r="F13" s="266" t="s">
        <v>175</v>
      </c>
      <c r="G13" s="115" t="s">
        <v>378</v>
      </c>
      <c r="H13" s="115" t="s">
        <v>378</v>
      </c>
      <c r="I13" s="266" t="s">
        <v>316</v>
      </c>
      <c r="J13" s="171"/>
      <c r="K13" s="168"/>
      <c r="L13" s="256"/>
    </row>
    <row r="14" spans="1:13" ht="221.25" customHeight="1" x14ac:dyDescent="0.25">
      <c r="A14" s="170" t="s">
        <v>17</v>
      </c>
      <c r="B14" s="170" t="s">
        <v>18</v>
      </c>
      <c r="C14" s="170" t="s">
        <v>42</v>
      </c>
      <c r="D14" s="170" t="s">
        <v>18</v>
      </c>
      <c r="E14" s="266" t="s">
        <v>380</v>
      </c>
      <c r="F14" s="266" t="s">
        <v>175</v>
      </c>
      <c r="G14" s="115" t="s">
        <v>378</v>
      </c>
      <c r="H14" s="115" t="s">
        <v>378</v>
      </c>
      <c r="I14" s="266" t="s">
        <v>316</v>
      </c>
      <c r="J14" s="266" t="s">
        <v>498</v>
      </c>
      <c r="K14" s="168"/>
      <c r="L14" s="256"/>
    </row>
    <row r="15" spans="1:13" ht="107.25" customHeight="1" x14ac:dyDescent="0.25">
      <c r="A15" s="170" t="s">
        <v>17</v>
      </c>
      <c r="B15" s="170" t="s">
        <v>18</v>
      </c>
      <c r="C15" s="170" t="s">
        <v>20</v>
      </c>
      <c r="D15" s="170"/>
      <c r="E15" s="266" t="s">
        <v>317</v>
      </c>
      <c r="F15" s="266" t="s">
        <v>175</v>
      </c>
      <c r="G15" s="115" t="s">
        <v>378</v>
      </c>
      <c r="H15" s="115" t="s">
        <v>378</v>
      </c>
      <c r="I15" s="266" t="s">
        <v>313</v>
      </c>
      <c r="J15" s="171"/>
      <c r="K15" s="168"/>
      <c r="L15" s="256"/>
    </row>
    <row r="16" spans="1:13" ht="150" customHeight="1" x14ac:dyDescent="0.25">
      <c r="A16" s="170" t="s">
        <v>17</v>
      </c>
      <c r="B16" s="170" t="s">
        <v>18</v>
      </c>
      <c r="C16" s="170" t="s">
        <v>20</v>
      </c>
      <c r="D16" s="170" t="s">
        <v>18</v>
      </c>
      <c r="E16" s="266" t="s">
        <v>318</v>
      </c>
      <c r="F16" s="266" t="s">
        <v>175</v>
      </c>
      <c r="G16" s="115" t="s">
        <v>378</v>
      </c>
      <c r="H16" s="115" t="s">
        <v>378</v>
      </c>
      <c r="I16" s="266" t="s">
        <v>313</v>
      </c>
      <c r="J16" s="266" t="s">
        <v>319</v>
      </c>
      <c r="K16" s="168"/>
      <c r="L16" s="256"/>
      <c r="M16" s="100"/>
    </row>
    <row r="17" spans="1:23" ht="100.5" customHeight="1" x14ac:dyDescent="0.25">
      <c r="A17" s="120" t="s">
        <v>17</v>
      </c>
      <c r="B17" s="170" t="s">
        <v>18</v>
      </c>
      <c r="C17" s="170" t="s">
        <v>20</v>
      </c>
      <c r="D17" s="170" t="s">
        <v>22</v>
      </c>
      <c r="E17" s="266" t="s">
        <v>320</v>
      </c>
      <c r="F17" s="266" t="s">
        <v>175</v>
      </c>
      <c r="G17" s="115" t="s">
        <v>378</v>
      </c>
      <c r="H17" s="115" t="s">
        <v>378</v>
      </c>
      <c r="I17" s="266" t="s">
        <v>313</v>
      </c>
      <c r="J17" s="266" t="s">
        <v>555</v>
      </c>
      <c r="K17" s="168"/>
      <c r="L17" s="256"/>
      <c r="M17" s="100"/>
    </row>
    <row r="18" spans="1:23" ht="177.75" customHeight="1" x14ac:dyDescent="0.25">
      <c r="A18" s="120" t="s">
        <v>17</v>
      </c>
      <c r="B18" s="170" t="s">
        <v>18</v>
      </c>
      <c r="C18" s="170" t="s">
        <v>28</v>
      </c>
      <c r="D18" s="170"/>
      <c r="E18" s="266" t="s">
        <v>381</v>
      </c>
      <c r="F18" s="266" t="s">
        <v>175</v>
      </c>
      <c r="G18" s="115" t="s">
        <v>378</v>
      </c>
      <c r="H18" s="115" t="s">
        <v>378</v>
      </c>
      <c r="I18" s="266" t="s">
        <v>382</v>
      </c>
      <c r="J18" s="115">
        <v>142</v>
      </c>
      <c r="K18" s="168"/>
      <c r="L18" s="256"/>
    </row>
    <row r="19" spans="1:23" ht="69" customHeight="1" x14ac:dyDescent="0.25">
      <c r="A19" s="120" t="s">
        <v>17</v>
      </c>
      <c r="B19" s="120" t="s">
        <v>18</v>
      </c>
      <c r="C19" s="120" t="s">
        <v>24</v>
      </c>
      <c r="D19" s="120"/>
      <c r="E19" s="266" t="s">
        <v>247</v>
      </c>
      <c r="F19" s="266" t="s">
        <v>175</v>
      </c>
      <c r="G19" s="115" t="s">
        <v>378</v>
      </c>
      <c r="H19" s="115" t="s">
        <v>378</v>
      </c>
      <c r="I19" s="266" t="s">
        <v>276</v>
      </c>
      <c r="J19" s="115">
        <v>5</v>
      </c>
      <c r="K19" s="168"/>
      <c r="L19" s="256"/>
    </row>
    <row r="20" spans="1:23" ht="157.5" customHeight="1" x14ac:dyDescent="0.25">
      <c r="A20" s="120" t="s">
        <v>17</v>
      </c>
      <c r="B20" s="120" t="s">
        <v>18</v>
      </c>
      <c r="C20" s="120" t="s">
        <v>24</v>
      </c>
      <c r="D20" s="120" t="s">
        <v>18</v>
      </c>
      <c r="E20" s="266" t="s">
        <v>383</v>
      </c>
      <c r="F20" s="266" t="s">
        <v>175</v>
      </c>
      <c r="G20" s="115" t="s">
        <v>378</v>
      </c>
      <c r="H20" s="115" t="s">
        <v>378</v>
      </c>
      <c r="I20" s="266" t="s">
        <v>277</v>
      </c>
      <c r="J20" s="266" t="s">
        <v>499</v>
      </c>
      <c r="K20" s="168"/>
      <c r="L20" s="256"/>
    </row>
    <row r="21" spans="1:23" ht="93" customHeight="1" x14ac:dyDescent="0.25">
      <c r="A21" s="120" t="s">
        <v>17</v>
      </c>
      <c r="B21" s="120" t="s">
        <v>18</v>
      </c>
      <c r="C21" s="120" t="s">
        <v>24</v>
      </c>
      <c r="D21" s="120" t="s">
        <v>22</v>
      </c>
      <c r="E21" s="266" t="s">
        <v>278</v>
      </c>
      <c r="F21" s="266" t="s">
        <v>175</v>
      </c>
      <c r="G21" s="115" t="s">
        <v>378</v>
      </c>
      <c r="H21" s="115" t="s">
        <v>378</v>
      </c>
      <c r="I21" s="266" t="s">
        <v>277</v>
      </c>
      <c r="J21" s="266" t="s">
        <v>500</v>
      </c>
      <c r="K21" s="168"/>
      <c r="L21" s="256"/>
    </row>
    <row r="22" spans="1:23" ht="42" customHeight="1" x14ac:dyDescent="0.25">
      <c r="A22" s="120" t="s">
        <v>17</v>
      </c>
      <c r="B22" s="120" t="s">
        <v>18</v>
      </c>
      <c r="C22" s="120" t="s">
        <v>24</v>
      </c>
      <c r="D22" s="120" t="s">
        <v>25</v>
      </c>
      <c r="E22" s="266" t="s">
        <v>321</v>
      </c>
      <c r="F22" s="266" t="s">
        <v>175</v>
      </c>
      <c r="G22" s="115" t="s">
        <v>378</v>
      </c>
      <c r="H22" s="115" t="s">
        <v>378</v>
      </c>
      <c r="I22" s="266" t="s">
        <v>322</v>
      </c>
      <c r="J22" s="266" t="s">
        <v>551</v>
      </c>
      <c r="K22" s="265"/>
      <c r="L22" s="256"/>
    </row>
    <row r="23" spans="1:23" ht="52.5" customHeight="1" x14ac:dyDescent="0.25">
      <c r="A23" s="170" t="s">
        <v>17</v>
      </c>
      <c r="B23" s="170" t="s">
        <v>18</v>
      </c>
      <c r="C23" s="170" t="s">
        <v>17</v>
      </c>
      <c r="D23" s="170"/>
      <c r="E23" s="266" t="s">
        <v>279</v>
      </c>
      <c r="F23" s="266" t="s">
        <v>175</v>
      </c>
      <c r="G23" s="115" t="s">
        <v>378</v>
      </c>
      <c r="H23" s="115" t="s">
        <v>378</v>
      </c>
      <c r="I23" s="266" t="s">
        <v>176</v>
      </c>
      <c r="J23" s="170" t="s">
        <v>501</v>
      </c>
      <c r="K23" s="442"/>
      <c r="L23" s="252"/>
      <c r="M23" s="224"/>
      <c r="N23" s="224"/>
      <c r="O23" s="224"/>
      <c r="P23" s="224"/>
      <c r="Q23" s="224"/>
      <c r="R23" s="224"/>
      <c r="S23" s="224"/>
      <c r="T23" s="224"/>
      <c r="U23" s="224"/>
      <c r="V23" s="224"/>
      <c r="W23" s="224"/>
    </row>
    <row r="24" spans="1:23" ht="48" customHeight="1" x14ac:dyDescent="0.25">
      <c r="A24" s="118" t="s">
        <v>17</v>
      </c>
      <c r="B24" s="118" t="s">
        <v>18</v>
      </c>
      <c r="C24" s="118" t="s">
        <v>30</v>
      </c>
      <c r="D24" s="118"/>
      <c r="E24" s="266" t="s">
        <v>280</v>
      </c>
      <c r="F24" s="266" t="s">
        <v>175</v>
      </c>
      <c r="G24" s="115" t="s">
        <v>378</v>
      </c>
      <c r="H24" s="115" t="s">
        <v>378</v>
      </c>
      <c r="I24" s="266" t="s">
        <v>281</v>
      </c>
      <c r="J24" s="170" t="s">
        <v>39</v>
      </c>
      <c r="K24" s="442"/>
      <c r="L24" s="252"/>
      <c r="M24" s="224"/>
      <c r="N24" s="224"/>
      <c r="O24" s="224"/>
      <c r="P24" s="224"/>
      <c r="Q24" s="224"/>
      <c r="R24" s="224"/>
      <c r="S24" s="224"/>
      <c r="T24" s="224"/>
      <c r="U24" s="224"/>
      <c r="V24" s="224"/>
      <c r="W24" s="224"/>
    </row>
    <row r="25" spans="1:23" ht="58.5" customHeight="1" x14ac:dyDescent="0.25">
      <c r="A25" s="170" t="s">
        <v>17</v>
      </c>
      <c r="B25" s="170" t="s">
        <v>18</v>
      </c>
      <c r="C25" s="170" t="s">
        <v>32</v>
      </c>
      <c r="D25" s="170"/>
      <c r="E25" s="266" t="s">
        <v>282</v>
      </c>
      <c r="F25" s="266" t="s">
        <v>175</v>
      </c>
      <c r="G25" s="115" t="s">
        <v>378</v>
      </c>
      <c r="H25" s="115" t="s">
        <v>378</v>
      </c>
      <c r="I25" s="266" t="s">
        <v>283</v>
      </c>
      <c r="J25" s="170" t="s">
        <v>502</v>
      </c>
      <c r="K25" s="442"/>
      <c r="L25" s="252"/>
      <c r="M25" s="224"/>
      <c r="N25" s="224"/>
      <c r="O25" s="224"/>
      <c r="P25" s="224"/>
      <c r="Q25" s="224"/>
      <c r="R25" s="224"/>
      <c r="S25" s="224"/>
      <c r="T25" s="224"/>
      <c r="U25" s="224"/>
      <c r="V25" s="224"/>
      <c r="W25" s="224"/>
    </row>
    <row r="26" spans="1:23" ht="63" customHeight="1" x14ac:dyDescent="0.25">
      <c r="A26" s="170" t="s">
        <v>17</v>
      </c>
      <c r="B26" s="170" t="s">
        <v>18</v>
      </c>
      <c r="C26" s="170" t="s">
        <v>134</v>
      </c>
      <c r="D26" s="170"/>
      <c r="E26" s="266" t="s">
        <v>284</v>
      </c>
      <c r="F26" s="266" t="s">
        <v>175</v>
      </c>
      <c r="G26" s="115" t="s">
        <v>378</v>
      </c>
      <c r="H26" s="115" t="s">
        <v>378</v>
      </c>
      <c r="I26" s="266" t="s">
        <v>285</v>
      </c>
      <c r="J26" s="170" t="s">
        <v>80</v>
      </c>
      <c r="K26" s="442"/>
      <c r="L26" s="252"/>
      <c r="M26" s="224"/>
      <c r="N26" s="224"/>
      <c r="O26" s="224"/>
      <c r="P26" s="224"/>
      <c r="Q26" s="224"/>
      <c r="R26" s="224"/>
      <c r="S26" s="224"/>
      <c r="T26" s="224"/>
      <c r="U26" s="224"/>
      <c r="V26" s="224"/>
      <c r="W26" s="224"/>
    </row>
    <row r="27" spans="1:23" ht="66.75" customHeight="1" x14ac:dyDescent="0.25">
      <c r="A27" s="170" t="s">
        <v>17</v>
      </c>
      <c r="B27" s="170" t="s">
        <v>18</v>
      </c>
      <c r="C27" s="170" t="s">
        <v>136</v>
      </c>
      <c r="D27" s="170"/>
      <c r="E27" s="266" t="s">
        <v>286</v>
      </c>
      <c r="F27" s="266" t="s">
        <v>175</v>
      </c>
      <c r="G27" s="115" t="s">
        <v>378</v>
      </c>
      <c r="H27" s="115" t="s">
        <v>378</v>
      </c>
      <c r="I27" s="266" t="s">
        <v>287</v>
      </c>
      <c r="J27" s="170" t="s">
        <v>557</v>
      </c>
      <c r="K27" s="443"/>
      <c r="L27" s="252"/>
      <c r="M27" s="224"/>
      <c r="N27" s="224"/>
      <c r="O27" s="224"/>
      <c r="P27" s="224"/>
      <c r="Q27" s="224"/>
      <c r="R27" s="224"/>
      <c r="S27" s="224"/>
      <c r="T27" s="224"/>
      <c r="U27" s="224"/>
      <c r="V27" s="224"/>
      <c r="W27" s="224"/>
    </row>
    <row r="28" spans="1:23" ht="99.75" customHeight="1" x14ac:dyDescent="0.25">
      <c r="A28" s="118" t="s">
        <v>17</v>
      </c>
      <c r="B28" s="118" t="s">
        <v>18</v>
      </c>
      <c r="C28" s="118" t="s">
        <v>34</v>
      </c>
      <c r="D28" s="118"/>
      <c r="E28" s="266" t="s">
        <v>384</v>
      </c>
      <c r="F28" s="266" t="s">
        <v>175</v>
      </c>
      <c r="G28" s="115" t="s">
        <v>378</v>
      </c>
      <c r="H28" s="115" t="s">
        <v>378</v>
      </c>
      <c r="I28" s="266" t="s">
        <v>385</v>
      </c>
      <c r="J28" s="170" t="s">
        <v>503</v>
      </c>
      <c r="K28" s="443"/>
      <c r="L28" s="252"/>
      <c r="M28" s="224"/>
      <c r="N28" s="224"/>
      <c r="O28" s="224"/>
      <c r="P28" s="224"/>
      <c r="Q28" s="224"/>
      <c r="R28" s="224"/>
      <c r="S28" s="224"/>
      <c r="T28" s="224"/>
      <c r="U28" s="224"/>
      <c r="V28" s="224"/>
      <c r="W28" s="224"/>
    </row>
    <row r="29" spans="1:23" ht="72.75" customHeight="1" x14ac:dyDescent="0.25">
      <c r="A29" s="118" t="s">
        <v>17</v>
      </c>
      <c r="B29" s="118" t="s">
        <v>18</v>
      </c>
      <c r="C29" s="118" t="s">
        <v>37</v>
      </c>
      <c r="D29" s="118"/>
      <c r="E29" s="266" t="s">
        <v>288</v>
      </c>
      <c r="F29" s="266" t="s">
        <v>175</v>
      </c>
      <c r="G29" s="115" t="s">
        <v>378</v>
      </c>
      <c r="H29" s="115" t="s">
        <v>378</v>
      </c>
      <c r="I29" s="266" t="s">
        <v>289</v>
      </c>
      <c r="J29" s="170" t="s">
        <v>78</v>
      </c>
      <c r="K29" s="443"/>
      <c r="L29" s="252"/>
      <c r="M29" s="224"/>
      <c r="N29" s="224"/>
      <c r="O29" s="224"/>
      <c r="P29" s="224"/>
      <c r="Q29" s="224"/>
      <c r="R29" s="224"/>
      <c r="S29" s="224"/>
      <c r="T29" s="224"/>
      <c r="U29" s="224"/>
      <c r="V29" s="224"/>
      <c r="W29" s="224"/>
    </row>
    <row r="30" spans="1:23" ht="48" customHeight="1" x14ac:dyDescent="0.25">
      <c r="A30" s="170" t="s">
        <v>17</v>
      </c>
      <c r="B30" s="170" t="s">
        <v>18</v>
      </c>
      <c r="C30" s="170" t="s">
        <v>213</v>
      </c>
      <c r="D30" s="170"/>
      <c r="E30" s="266" t="s">
        <v>386</v>
      </c>
      <c r="F30" s="266" t="s">
        <v>175</v>
      </c>
      <c r="G30" s="115" t="s">
        <v>378</v>
      </c>
      <c r="H30" s="115" t="s">
        <v>378</v>
      </c>
      <c r="I30" s="266" t="s">
        <v>387</v>
      </c>
      <c r="J30" s="148" t="s">
        <v>388</v>
      </c>
      <c r="K30" s="171"/>
      <c r="L30" s="253"/>
      <c r="M30" s="224"/>
      <c r="N30" s="224"/>
      <c r="O30" s="224"/>
      <c r="P30" s="224"/>
      <c r="Q30" s="224"/>
      <c r="R30" s="224"/>
      <c r="S30" s="224"/>
      <c r="T30" s="224"/>
      <c r="U30" s="224"/>
      <c r="V30" s="224"/>
      <c r="W30" s="224"/>
    </row>
    <row r="31" spans="1:23" ht="25.5" customHeight="1" x14ac:dyDescent="0.25">
      <c r="A31" s="121" t="s">
        <v>17</v>
      </c>
      <c r="B31" s="121" t="s">
        <v>22</v>
      </c>
      <c r="C31" s="121"/>
      <c r="D31" s="121"/>
      <c r="E31" s="444" t="s">
        <v>23</v>
      </c>
      <c r="F31" s="444"/>
      <c r="G31" s="444"/>
      <c r="H31" s="444"/>
      <c r="I31" s="138"/>
      <c r="J31" s="171"/>
      <c r="K31" s="168"/>
      <c r="L31" s="260"/>
      <c r="M31" s="224"/>
      <c r="N31" s="224"/>
      <c r="O31" s="224"/>
      <c r="P31" s="224"/>
      <c r="Q31" s="224"/>
      <c r="R31" s="224"/>
      <c r="S31" s="224"/>
      <c r="T31" s="224"/>
      <c r="U31" s="224"/>
      <c r="V31" s="224"/>
      <c r="W31" s="224"/>
    </row>
    <row r="32" spans="1:23" ht="58.5" customHeight="1" x14ac:dyDescent="0.25">
      <c r="A32" s="116" t="s">
        <v>17</v>
      </c>
      <c r="B32" s="116" t="s">
        <v>22</v>
      </c>
      <c r="C32" s="116" t="s">
        <v>19</v>
      </c>
      <c r="D32" s="116"/>
      <c r="E32" s="119" t="s">
        <v>291</v>
      </c>
      <c r="F32" s="266" t="s">
        <v>16</v>
      </c>
      <c r="G32" s="115" t="s">
        <v>378</v>
      </c>
      <c r="H32" s="115" t="s">
        <v>378</v>
      </c>
      <c r="I32" s="115"/>
      <c r="J32" s="144" t="s">
        <v>415</v>
      </c>
      <c r="K32" s="171"/>
      <c r="L32" s="258"/>
      <c r="M32" s="224"/>
      <c r="N32" s="224"/>
      <c r="O32" s="224"/>
      <c r="P32" s="224"/>
      <c r="Q32" s="224"/>
      <c r="R32" s="224"/>
      <c r="S32" s="224"/>
      <c r="T32" s="224"/>
      <c r="U32" s="224"/>
      <c r="V32" s="224"/>
      <c r="W32" s="224"/>
    </row>
    <row r="33" spans="1:23" ht="58.5" customHeight="1" x14ac:dyDescent="0.25">
      <c r="A33" s="425" t="s">
        <v>17</v>
      </c>
      <c r="B33" s="425" t="s">
        <v>22</v>
      </c>
      <c r="C33" s="425" t="s">
        <v>19</v>
      </c>
      <c r="D33" s="425" t="s">
        <v>18</v>
      </c>
      <c r="E33" s="426" t="s">
        <v>542</v>
      </c>
      <c r="F33" s="427" t="s">
        <v>16</v>
      </c>
      <c r="G33" s="115" t="s">
        <v>378</v>
      </c>
      <c r="H33" s="115" t="s">
        <v>378</v>
      </c>
      <c r="I33" s="428" t="s">
        <v>542</v>
      </c>
      <c r="J33" s="144" t="s">
        <v>545</v>
      </c>
      <c r="K33" s="171"/>
      <c r="L33" s="258"/>
      <c r="M33" s="224"/>
      <c r="N33" s="224"/>
      <c r="O33" s="224"/>
      <c r="P33" s="224"/>
      <c r="Q33" s="224"/>
      <c r="R33" s="224"/>
      <c r="S33" s="224"/>
      <c r="T33" s="224"/>
      <c r="U33" s="224"/>
      <c r="V33" s="224"/>
      <c r="W33" s="224"/>
    </row>
    <row r="34" spans="1:23" ht="58.5" customHeight="1" x14ac:dyDescent="0.25">
      <c r="A34" s="425" t="s">
        <v>17</v>
      </c>
      <c r="B34" s="425" t="s">
        <v>22</v>
      </c>
      <c r="C34" s="425" t="s">
        <v>19</v>
      </c>
      <c r="D34" s="425" t="s">
        <v>22</v>
      </c>
      <c r="E34" s="426" t="s">
        <v>543</v>
      </c>
      <c r="F34" s="427" t="s">
        <v>16</v>
      </c>
      <c r="G34" s="115" t="s">
        <v>378</v>
      </c>
      <c r="H34" s="115" t="s">
        <v>378</v>
      </c>
      <c r="I34" s="428" t="s">
        <v>543</v>
      </c>
      <c r="J34" s="144" t="s">
        <v>544</v>
      </c>
      <c r="K34" s="171"/>
      <c r="L34" s="258"/>
      <c r="M34" s="224"/>
      <c r="N34" s="224"/>
      <c r="O34" s="224"/>
      <c r="P34" s="224"/>
      <c r="Q34" s="224"/>
      <c r="R34" s="224"/>
      <c r="S34" s="224"/>
      <c r="T34" s="224"/>
      <c r="U34" s="224"/>
      <c r="V34" s="224"/>
      <c r="W34" s="224"/>
    </row>
    <row r="35" spans="1:23" ht="62.25" customHeight="1" x14ac:dyDescent="0.25">
      <c r="A35" s="116" t="s">
        <v>17</v>
      </c>
      <c r="B35" s="116" t="s">
        <v>22</v>
      </c>
      <c r="C35" s="116" t="s">
        <v>19</v>
      </c>
      <c r="D35" s="116" t="s">
        <v>25</v>
      </c>
      <c r="E35" s="119" t="s">
        <v>202</v>
      </c>
      <c r="F35" s="266" t="s">
        <v>16</v>
      </c>
      <c r="G35" s="115" t="s">
        <v>378</v>
      </c>
      <c r="H35" s="115" t="s">
        <v>378</v>
      </c>
      <c r="I35" s="119" t="s">
        <v>202</v>
      </c>
      <c r="J35" s="148" t="s">
        <v>504</v>
      </c>
      <c r="K35" s="445"/>
      <c r="L35" s="258"/>
      <c r="M35" s="224"/>
      <c r="N35" s="224"/>
      <c r="O35" s="224"/>
      <c r="P35" s="224"/>
      <c r="Q35" s="224"/>
      <c r="R35" s="224"/>
      <c r="S35" s="224"/>
      <c r="T35" s="224"/>
      <c r="U35" s="224"/>
      <c r="V35" s="224"/>
      <c r="W35" s="224"/>
    </row>
    <row r="36" spans="1:23" ht="120.75" customHeight="1" x14ac:dyDescent="0.25">
      <c r="A36" s="116" t="s">
        <v>17</v>
      </c>
      <c r="B36" s="116" t="s">
        <v>22</v>
      </c>
      <c r="C36" s="116" t="s">
        <v>19</v>
      </c>
      <c r="D36" s="116" t="s">
        <v>43</v>
      </c>
      <c r="E36" s="119" t="s">
        <v>203</v>
      </c>
      <c r="F36" s="266" t="s">
        <v>16</v>
      </c>
      <c r="G36" s="115" t="s">
        <v>378</v>
      </c>
      <c r="H36" s="115" t="s">
        <v>378</v>
      </c>
      <c r="I36" s="119" t="s">
        <v>204</v>
      </c>
      <c r="J36" s="268" t="s">
        <v>421</v>
      </c>
      <c r="K36" s="142"/>
      <c r="L36" s="258"/>
      <c r="M36" s="224"/>
      <c r="N36" s="224"/>
      <c r="O36" s="224"/>
      <c r="P36" s="224"/>
      <c r="Q36" s="224"/>
      <c r="R36" s="224"/>
      <c r="S36" s="224"/>
      <c r="T36" s="224"/>
      <c r="U36" s="224"/>
      <c r="V36" s="224"/>
      <c r="W36" s="224"/>
    </row>
    <row r="37" spans="1:23" ht="50.25" customHeight="1" x14ac:dyDescent="0.25">
      <c r="A37" s="116" t="s">
        <v>17</v>
      </c>
      <c r="B37" s="116" t="s">
        <v>22</v>
      </c>
      <c r="C37" s="116" t="s">
        <v>19</v>
      </c>
      <c r="D37" s="116" t="s">
        <v>51</v>
      </c>
      <c r="E37" s="119" t="s">
        <v>205</v>
      </c>
      <c r="F37" s="266" t="s">
        <v>16</v>
      </c>
      <c r="G37" s="115" t="s">
        <v>378</v>
      </c>
      <c r="H37" s="115" t="s">
        <v>378</v>
      </c>
      <c r="I37" s="119" t="s">
        <v>205</v>
      </c>
      <c r="J37" s="148" t="s">
        <v>429</v>
      </c>
      <c r="K37" s="445"/>
      <c r="L37" s="258"/>
      <c r="M37" s="224"/>
      <c r="N37" s="224"/>
      <c r="O37" s="224"/>
      <c r="P37" s="224"/>
      <c r="Q37" s="224"/>
      <c r="R37" s="224"/>
      <c r="S37" s="224"/>
      <c r="T37" s="224"/>
      <c r="U37" s="224"/>
      <c r="V37" s="224"/>
      <c r="W37" s="224"/>
    </row>
    <row r="38" spans="1:23" ht="83.25" customHeight="1" x14ac:dyDescent="0.25">
      <c r="A38" s="170" t="s">
        <v>17</v>
      </c>
      <c r="B38" s="170" t="s">
        <v>22</v>
      </c>
      <c r="C38" s="170" t="s">
        <v>21</v>
      </c>
      <c r="D38" s="170"/>
      <c r="E38" s="119" t="s">
        <v>148</v>
      </c>
      <c r="F38" s="266" t="s">
        <v>16</v>
      </c>
      <c r="G38" s="115" t="s">
        <v>378</v>
      </c>
      <c r="H38" s="115" t="s">
        <v>378</v>
      </c>
      <c r="I38" s="119" t="s">
        <v>206</v>
      </c>
      <c r="J38" s="266" t="s">
        <v>417</v>
      </c>
      <c r="K38" s="109"/>
      <c r="L38" s="258"/>
      <c r="M38" s="224"/>
      <c r="N38" s="224"/>
      <c r="O38" s="224"/>
      <c r="P38" s="224"/>
      <c r="Q38" s="224"/>
      <c r="R38" s="224"/>
      <c r="S38" s="224"/>
      <c r="T38" s="224"/>
      <c r="U38" s="224"/>
      <c r="V38" s="224"/>
      <c r="W38" s="224"/>
    </row>
    <row r="39" spans="1:23" ht="61.5" customHeight="1" x14ac:dyDescent="0.25">
      <c r="A39" s="170" t="s">
        <v>17</v>
      </c>
      <c r="B39" s="170" t="s">
        <v>22</v>
      </c>
      <c r="C39" s="170" t="s">
        <v>21</v>
      </c>
      <c r="D39" s="170" t="s">
        <v>18</v>
      </c>
      <c r="E39" s="119" t="s">
        <v>207</v>
      </c>
      <c r="F39" s="266" t="s">
        <v>16</v>
      </c>
      <c r="G39" s="115" t="s">
        <v>378</v>
      </c>
      <c r="H39" s="115" t="s">
        <v>378</v>
      </c>
      <c r="I39" s="119" t="s">
        <v>149</v>
      </c>
      <c r="J39" s="148" t="s">
        <v>428</v>
      </c>
      <c r="K39" s="445"/>
      <c r="L39" s="258"/>
      <c r="M39" s="224"/>
      <c r="N39" s="224"/>
      <c r="O39" s="224"/>
      <c r="P39" s="224"/>
      <c r="Q39" s="224"/>
      <c r="R39" s="224"/>
      <c r="S39" s="224"/>
      <c r="T39" s="224"/>
      <c r="U39" s="224"/>
      <c r="V39" s="224"/>
      <c r="W39" s="224"/>
    </row>
    <row r="40" spans="1:23" ht="90" customHeight="1" x14ac:dyDescent="0.25">
      <c r="A40" s="170" t="s">
        <v>17</v>
      </c>
      <c r="B40" s="170" t="s">
        <v>22</v>
      </c>
      <c r="C40" s="170" t="s">
        <v>21</v>
      </c>
      <c r="D40" s="170" t="s">
        <v>22</v>
      </c>
      <c r="E40" s="119" t="s">
        <v>150</v>
      </c>
      <c r="F40" s="266" t="s">
        <v>16</v>
      </c>
      <c r="G40" s="115" t="s">
        <v>378</v>
      </c>
      <c r="H40" s="115" t="s">
        <v>378</v>
      </c>
      <c r="I40" s="119" t="s">
        <v>208</v>
      </c>
      <c r="J40" s="266" t="s">
        <v>418</v>
      </c>
      <c r="K40" s="445"/>
      <c r="L40" s="258"/>
      <c r="M40" s="224"/>
      <c r="N40" s="224"/>
      <c r="O40" s="224"/>
      <c r="P40" s="224"/>
      <c r="Q40" s="224"/>
      <c r="R40" s="224"/>
      <c r="S40" s="224"/>
      <c r="T40" s="224"/>
      <c r="U40" s="224"/>
      <c r="V40" s="224"/>
      <c r="W40" s="224"/>
    </row>
    <row r="41" spans="1:23" ht="43.5" customHeight="1" x14ac:dyDescent="0.25">
      <c r="A41" s="170" t="s">
        <v>17</v>
      </c>
      <c r="B41" s="170" t="s">
        <v>22</v>
      </c>
      <c r="C41" s="170" t="s">
        <v>21</v>
      </c>
      <c r="D41" s="170" t="s">
        <v>25</v>
      </c>
      <c r="E41" s="119" t="s">
        <v>26</v>
      </c>
      <c r="F41" s="266" t="s">
        <v>16</v>
      </c>
      <c r="G41" s="115" t="s">
        <v>378</v>
      </c>
      <c r="H41" s="115" t="s">
        <v>378</v>
      </c>
      <c r="I41" s="119" t="s">
        <v>151</v>
      </c>
      <c r="J41" s="171" t="s">
        <v>416</v>
      </c>
      <c r="K41" s="109"/>
      <c r="L41" s="258"/>
      <c r="M41" s="224"/>
      <c r="N41" s="224"/>
      <c r="O41" s="224"/>
      <c r="P41" s="224"/>
      <c r="Q41" s="224"/>
      <c r="R41" s="224"/>
      <c r="S41" s="224"/>
      <c r="T41" s="224"/>
      <c r="U41" s="224"/>
      <c r="V41" s="224"/>
      <c r="W41" s="224"/>
    </row>
    <row r="42" spans="1:23" ht="86.25" customHeight="1" x14ac:dyDescent="0.25">
      <c r="A42" s="170" t="s">
        <v>17</v>
      </c>
      <c r="B42" s="170" t="s">
        <v>22</v>
      </c>
      <c r="C42" s="170" t="s">
        <v>21</v>
      </c>
      <c r="D42" s="170" t="s">
        <v>43</v>
      </c>
      <c r="E42" s="119" t="s">
        <v>389</v>
      </c>
      <c r="F42" s="266" t="s">
        <v>16</v>
      </c>
      <c r="G42" s="115" t="s">
        <v>378</v>
      </c>
      <c r="H42" s="115" t="s">
        <v>378</v>
      </c>
      <c r="I42" s="119" t="s">
        <v>152</v>
      </c>
      <c r="J42" s="144" t="s">
        <v>419</v>
      </c>
      <c r="K42" s="446"/>
      <c r="L42" s="258"/>
      <c r="M42" s="224"/>
      <c r="N42" s="224"/>
      <c r="O42" s="224"/>
      <c r="P42" s="224"/>
      <c r="Q42" s="224"/>
      <c r="R42" s="224"/>
      <c r="S42" s="224"/>
      <c r="T42" s="224"/>
      <c r="U42" s="224"/>
      <c r="V42" s="224"/>
      <c r="W42" s="224"/>
    </row>
    <row r="43" spans="1:23" ht="111" customHeight="1" x14ac:dyDescent="0.25">
      <c r="A43" s="170" t="s">
        <v>17</v>
      </c>
      <c r="B43" s="170" t="s">
        <v>22</v>
      </c>
      <c r="C43" s="170" t="s">
        <v>42</v>
      </c>
      <c r="D43" s="170"/>
      <c r="E43" s="119" t="s">
        <v>292</v>
      </c>
      <c r="F43" s="266" t="s">
        <v>16</v>
      </c>
      <c r="G43" s="115" t="s">
        <v>378</v>
      </c>
      <c r="H43" s="115" t="s">
        <v>378</v>
      </c>
      <c r="I43" s="119"/>
      <c r="J43" s="148" t="s">
        <v>449</v>
      </c>
      <c r="K43" s="445"/>
      <c r="L43" s="258"/>
      <c r="M43" s="224"/>
      <c r="N43" s="224"/>
      <c r="O43" s="224"/>
      <c r="P43" s="224"/>
      <c r="Q43" s="224"/>
      <c r="R43" s="224"/>
      <c r="S43" s="224"/>
      <c r="T43" s="224"/>
      <c r="U43" s="224"/>
      <c r="V43" s="224"/>
      <c r="W43" s="224"/>
    </row>
    <row r="44" spans="1:23" ht="93.75" customHeight="1" x14ac:dyDescent="0.25">
      <c r="A44" s="170" t="s">
        <v>17</v>
      </c>
      <c r="B44" s="170" t="s">
        <v>22</v>
      </c>
      <c r="C44" s="170" t="s">
        <v>42</v>
      </c>
      <c r="D44" s="170" t="s">
        <v>18</v>
      </c>
      <c r="E44" s="119" t="s">
        <v>209</v>
      </c>
      <c r="F44" s="266" t="s">
        <v>16</v>
      </c>
      <c r="G44" s="115" t="s">
        <v>378</v>
      </c>
      <c r="H44" s="115" t="s">
        <v>378</v>
      </c>
      <c r="I44" s="119" t="s">
        <v>210</v>
      </c>
      <c r="J44" s="148" t="s">
        <v>430</v>
      </c>
      <c r="K44" s="445"/>
      <c r="L44" s="258"/>
      <c r="M44" s="224"/>
      <c r="N44" s="224"/>
      <c r="O44" s="224"/>
      <c r="P44" s="224"/>
      <c r="Q44" s="224"/>
      <c r="R44" s="224"/>
      <c r="S44" s="224"/>
      <c r="T44" s="224"/>
      <c r="U44" s="224"/>
      <c r="V44" s="224"/>
      <c r="W44" s="224"/>
    </row>
    <row r="45" spans="1:23" ht="129" customHeight="1" x14ac:dyDescent="0.25">
      <c r="A45" s="170" t="s">
        <v>17</v>
      </c>
      <c r="B45" s="170" t="s">
        <v>22</v>
      </c>
      <c r="C45" s="170" t="s">
        <v>42</v>
      </c>
      <c r="D45" s="170" t="s">
        <v>22</v>
      </c>
      <c r="E45" s="119" t="s">
        <v>31</v>
      </c>
      <c r="F45" s="266" t="s">
        <v>16</v>
      </c>
      <c r="G45" s="115" t="s">
        <v>378</v>
      </c>
      <c r="H45" s="115" t="s">
        <v>378</v>
      </c>
      <c r="I45" s="119" t="s">
        <v>211</v>
      </c>
      <c r="J45" s="148" t="s">
        <v>390</v>
      </c>
      <c r="K45" s="142"/>
      <c r="L45" s="258"/>
      <c r="M45" s="224"/>
      <c r="N45" s="224"/>
      <c r="O45" s="224"/>
      <c r="P45" s="224"/>
      <c r="Q45" s="224"/>
      <c r="R45" s="224"/>
      <c r="S45" s="224"/>
      <c r="T45" s="224"/>
      <c r="U45" s="224"/>
      <c r="V45" s="224"/>
      <c r="W45" s="224"/>
    </row>
    <row r="46" spans="1:23" ht="57" customHeight="1" x14ac:dyDescent="0.25">
      <c r="A46" s="170" t="s">
        <v>17</v>
      </c>
      <c r="B46" s="170" t="s">
        <v>22</v>
      </c>
      <c r="C46" s="170" t="s">
        <v>42</v>
      </c>
      <c r="D46" s="170" t="s">
        <v>25</v>
      </c>
      <c r="E46" s="119" t="s">
        <v>293</v>
      </c>
      <c r="F46" s="266" t="s">
        <v>16</v>
      </c>
      <c r="G46" s="115" t="s">
        <v>378</v>
      </c>
      <c r="H46" s="115" t="s">
        <v>378</v>
      </c>
      <c r="I46" s="119" t="s">
        <v>294</v>
      </c>
      <c r="J46" s="148" t="s">
        <v>412</v>
      </c>
      <c r="K46" s="142"/>
      <c r="L46" s="258"/>
      <c r="M46" s="224"/>
      <c r="N46" s="224"/>
      <c r="O46" s="224"/>
      <c r="P46" s="224"/>
      <c r="Q46" s="224"/>
      <c r="R46" s="224"/>
      <c r="S46" s="224"/>
      <c r="T46" s="224"/>
      <c r="U46" s="224"/>
      <c r="V46" s="224"/>
      <c r="W46" s="224"/>
    </row>
    <row r="47" spans="1:23" ht="57.75" customHeight="1" x14ac:dyDescent="0.25">
      <c r="A47" s="170" t="s">
        <v>17</v>
      </c>
      <c r="B47" s="170" t="s">
        <v>22</v>
      </c>
      <c r="C47" s="170" t="s">
        <v>20</v>
      </c>
      <c r="D47" s="170"/>
      <c r="E47" s="119" t="s">
        <v>33</v>
      </c>
      <c r="F47" s="266" t="s">
        <v>16</v>
      </c>
      <c r="G47" s="115" t="s">
        <v>378</v>
      </c>
      <c r="H47" s="115" t="s">
        <v>378</v>
      </c>
      <c r="I47" s="119"/>
      <c r="J47" s="148" t="s">
        <v>509</v>
      </c>
      <c r="K47" s="142"/>
      <c r="L47" s="258"/>
      <c r="M47" s="224"/>
      <c r="N47" s="224"/>
      <c r="O47" s="224"/>
      <c r="P47" s="224"/>
      <c r="Q47" s="224"/>
      <c r="R47" s="224"/>
      <c r="S47" s="224"/>
      <c r="T47" s="224"/>
      <c r="U47" s="224"/>
      <c r="V47" s="224"/>
      <c r="W47" s="224"/>
    </row>
    <row r="48" spans="1:23" ht="113.25" customHeight="1" x14ac:dyDescent="0.25">
      <c r="A48" s="121" t="s">
        <v>17</v>
      </c>
      <c r="B48" s="121" t="s">
        <v>22</v>
      </c>
      <c r="C48" s="121" t="s">
        <v>20</v>
      </c>
      <c r="D48" s="121" t="s">
        <v>18</v>
      </c>
      <c r="E48" s="119" t="s">
        <v>335</v>
      </c>
      <c r="F48" s="266" t="s">
        <v>16</v>
      </c>
      <c r="G48" s="115" t="s">
        <v>378</v>
      </c>
      <c r="H48" s="115" t="s">
        <v>378</v>
      </c>
      <c r="I48" s="119" t="s">
        <v>336</v>
      </c>
      <c r="J48" s="148" t="s">
        <v>540</v>
      </c>
      <c r="K48" s="142"/>
      <c r="L48" s="258"/>
      <c r="M48" s="224"/>
      <c r="N48" s="224"/>
      <c r="O48" s="224"/>
      <c r="P48" s="224"/>
      <c r="Q48" s="224"/>
      <c r="R48" s="224"/>
      <c r="S48" s="224"/>
      <c r="T48" s="224"/>
      <c r="U48" s="224"/>
      <c r="V48" s="224"/>
      <c r="W48" s="224"/>
    </row>
    <row r="49" spans="1:23" ht="113.25" customHeight="1" x14ac:dyDescent="0.25">
      <c r="A49" s="122" t="s">
        <v>17</v>
      </c>
      <c r="B49" s="122" t="s">
        <v>22</v>
      </c>
      <c r="C49" s="122" t="s">
        <v>20</v>
      </c>
      <c r="D49" s="122" t="s">
        <v>22</v>
      </c>
      <c r="E49" s="119" t="s">
        <v>538</v>
      </c>
      <c r="F49" s="266" t="s">
        <v>16</v>
      </c>
      <c r="G49" s="115" t="s">
        <v>378</v>
      </c>
      <c r="H49" s="115" t="s">
        <v>378</v>
      </c>
      <c r="I49" s="119" t="s">
        <v>539</v>
      </c>
      <c r="J49" s="148" t="s">
        <v>541</v>
      </c>
      <c r="K49" s="445"/>
      <c r="L49" s="258"/>
      <c r="M49" s="224"/>
      <c r="N49" s="224"/>
      <c r="O49" s="224"/>
      <c r="P49" s="224"/>
      <c r="Q49" s="224"/>
      <c r="R49" s="224"/>
      <c r="S49" s="224"/>
      <c r="T49" s="224"/>
      <c r="U49" s="224"/>
      <c r="V49" s="224"/>
      <c r="W49" s="224"/>
    </row>
    <row r="50" spans="1:23" ht="241.5" customHeight="1" x14ac:dyDescent="0.25">
      <c r="A50" s="122" t="s">
        <v>17</v>
      </c>
      <c r="B50" s="122" t="s">
        <v>22</v>
      </c>
      <c r="C50" s="122" t="s">
        <v>28</v>
      </c>
      <c r="D50" s="123"/>
      <c r="E50" s="119" t="s">
        <v>337</v>
      </c>
      <c r="F50" s="266" t="s">
        <v>16</v>
      </c>
      <c r="G50" s="115" t="s">
        <v>378</v>
      </c>
      <c r="H50" s="115" t="s">
        <v>378</v>
      </c>
      <c r="I50" s="119" t="s">
        <v>338</v>
      </c>
      <c r="J50" s="148" t="s">
        <v>505</v>
      </c>
      <c r="K50" s="445"/>
      <c r="L50" s="258"/>
      <c r="M50" s="224"/>
      <c r="N50" s="224"/>
      <c r="O50" s="224"/>
      <c r="P50" s="224"/>
      <c r="Q50" s="224"/>
      <c r="R50" s="224"/>
      <c r="S50" s="224"/>
      <c r="T50" s="224"/>
      <c r="U50" s="224"/>
      <c r="V50" s="224"/>
      <c r="W50" s="224"/>
    </row>
    <row r="51" spans="1:23" ht="91.5" customHeight="1" x14ac:dyDescent="0.25">
      <c r="A51" s="122" t="s">
        <v>17</v>
      </c>
      <c r="B51" s="121" t="s">
        <v>22</v>
      </c>
      <c r="C51" s="121" t="s">
        <v>24</v>
      </c>
      <c r="D51" s="121"/>
      <c r="E51" s="119" t="s">
        <v>339</v>
      </c>
      <c r="F51" s="266" t="s">
        <v>16</v>
      </c>
      <c r="G51" s="115" t="s">
        <v>378</v>
      </c>
      <c r="H51" s="115" t="s">
        <v>378</v>
      </c>
      <c r="I51" s="142" t="s">
        <v>340</v>
      </c>
      <c r="J51" s="148" t="s">
        <v>506</v>
      </c>
      <c r="K51" s="445"/>
      <c r="L51" s="258"/>
      <c r="M51" s="224"/>
      <c r="N51" s="224"/>
      <c r="O51" s="224"/>
      <c r="P51" s="224"/>
      <c r="Q51" s="224"/>
      <c r="R51" s="224"/>
      <c r="S51" s="224"/>
      <c r="T51" s="224"/>
      <c r="U51" s="224"/>
      <c r="V51" s="224"/>
      <c r="W51" s="224"/>
    </row>
    <row r="52" spans="1:23" ht="218.25" customHeight="1" x14ac:dyDescent="0.25">
      <c r="A52" s="121" t="s">
        <v>17</v>
      </c>
      <c r="B52" s="121" t="s">
        <v>22</v>
      </c>
      <c r="C52" s="121" t="s">
        <v>17</v>
      </c>
      <c r="D52" s="121"/>
      <c r="E52" s="119" t="s">
        <v>35</v>
      </c>
      <c r="F52" s="266" t="s">
        <v>16</v>
      </c>
      <c r="G52" s="115" t="s">
        <v>378</v>
      </c>
      <c r="H52" s="115" t="s">
        <v>378</v>
      </c>
      <c r="I52" s="119" t="s">
        <v>391</v>
      </c>
      <c r="J52" s="148" t="s">
        <v>420</v>
      </c>
      <c r="K52" s="445"/>
      <c r="L52" s="254"/>
      <c r="M52" s="224"/>
      <c r="N52" s="224"/>
      <c r="O52" s="224"/>
      <c r="P52" s="224"/>
      <c r="Q52" s="224"/>
      <c r="R52" s="224"/>
      <c r="S52" s="224"/>
      <c r="T52" s="224"/>
      <c r="U52" s="224"/>
      <c r="V52" s="224"/>
      <c r="W52" s="224"/>
    </row>
    <row r="53" spans="1:23" ht="82.5" customHeight="1" x14ac:dyDescent="0.25">
      <c r="A53" s="170" t="s">
        <v>17</v>
      </c>
      <c r="B53" s="170" t="s">
        <v>22</v>
      </c>
      <c r="C53" s="170" t="s">
        <v>30</v>
      </c>
      <c r="D53" s="170"/>
      <c r="E53" s="119" t="s">
        <v>38</v>
      </c>
      <c r="F53" s="266" t="s">
        <v>16</v>
      </c>
      <c r="G53" s="115" t="s">
        <v>378</v>
      </c>
      <c r="H53" s="115" t="s">
        <v>378</v>
      </c>
      <c r="I53" s="119" t="s">
        <v>212</v>
      </c>
      <c r="J53" s="148" t="s">
        <v>450</v>
      </c>
      <c r="K53" s="445"/>
      <c r="L53" s="258"/>
      <c r="M53" s="224"/>
      <c r="N53" s="224"/>
      <c r="O53" s="224"/>
      <c r="P53" s="224"/>
      <c r="Q53" s="224"/>
      <c r="R53" s="224"/>
      <c r="S53" s="224"/>
      <c r="T53" s="224"/>
      <c r="U53" s="224"/>
      <c r="V53" s="224"/>
      <c r="W53" s="224"/>
    </row>
    <row r="54" spans="1:23" ht="69" customHeight="1" x14ac:dyDescent="0.25">
      <c r="A54" s="170" t="s">
        <v>17</v>
      </c>
      <c r="B54" s="170" t="s">
        <v>22</v>
      </c>
      <c r="C54" s="170" t="s">
        <v>32</v>
      </c>
      <c r="D54" s="170"/>
      <c r="E54" s="119" t="s">
        <v>216</v>
      </c>
      <c r="F54" s="266" t="s">
        <v>16</v>
      </c>
      <c r="G54" s="115" t="s">
        <v>378</v>
      </c>
      <c r="H54" s="115" t="s">
        <v>378</v>
      </c>
      <c r="I54" s="119" t="s">
        <v>216</v>
      </c>
      <c r="J54" s="148" t="s">
        <v>413</v>
      </c>
      <c r="K54" s="445"/>
      <c r="L54" s="258"/>
      <c r="M54" s="224"/>
      <c r="N54" s="224"/>
      <c r="O54" s="224"/>
      <c r="P54" s="224"/>
      <c r="Q54" s="224"/>
      <c r="R54" s="224"/>
      <c r="S54" s="224"/>
      <c r="T54" s="224"/>
      <c r="U54" s="224"/>
      <c r="V54" s="224"/>
      <c r="W54" s="224"/>
    </row>
    <row r="55" spans="1:23" ht="144" customHeight="1" x14ac:dyDescent="0.25">
      <c r="A55" s="170" t="s">
        <v>17</v>
      </c>
      <c r="B55" s="170" t="s">
        <v>22</v>
      </c>
      <c r="C55" s="170" t="s">
        <v>134</v>
      </c>
      <c r="D55" s="124"/>
      <c r="E55" s="119" t="s">
        <v>295</v>
      </c>
      <c r="F55" s="266" t="s">
        <v>16</v>
      </c>
      <c r="G55" s="115" t="s">
        <v>378</v>
      </c>
      <c r="H55" s="115" t="s">
        <v>378</v>
      </c>
      <c r="I55" s="119" t="s">
        <v>296</v>
      </c>
      <c r="J55" s="111" t="s">
        <v>431</v>
      </c>
      <c r="K55" s="445"/>
      <c r="L55" s="258"/>
      <c r="M55" s="224"/>
      <c r="N55" s="224"/>
      <c r="O55" s="224"/>
      <c r="P55" s="224"/>
      <c r="Q55" s="224"/>
      <c r="R55" s="224"/>
      <c r="S55" s="224"/>
      <c r="T55" s="224"/>
      <c r="U55" s="224"/>
      <c r="V55" s="224"/>
      <c r="W55" s="224"/>
    </row>
    <row r="56" spans="1:23" ht="61.5" customHeight="1" x14ac:dyDescent="0.25">
      <c r="A56" s="118" t="s">
        <v>17</v>
      </c>
      <c r="B56" s="170" t="s">
        <v>22</v>
      </c>
      <c r="C56" s="170" t="s">
        <v>136</v>
      </c>
      <c r="D56" s="170"/>
      <c r="E56" s="119" t="s">
        <v>297</v>
      </c>
      <c r="F56" s="266" t="s">
        <v>16</v>
      </c>
      <c r="G56" s="115" t="s">
        <v>378</v>
      </c>
      <c r="H56" s="115" t="s">
        <v>378</v>
      </c>
      <c r="I56" s="119" t="s">
        <v>217</v>
      </c>
      <c r="J56" s="148" t="s">
        <v>414</v>
      </c>
      <c r="K56" s="445"/>
      <c r="L56" s="258"/>
      <c r="M56" s="224"/>
      <c r="N56" s="224"/>
      <c r="O56" s="224"/>
      <c r="P56" s="224"/>
      <c r="Q56" s="224"/>
      <c r="R56" s="224"/>
      <c r="S56" s="224"/>
      <c r="T56" s="224"/>
      <c r="U56" s="224"/>
      <c r="V56" s="224"/>
      <c r="W56" s="224"/>
    </row>
    <row r="57" spans="1:23" s="102" customFormat="1" ht="23.25" customHeight="1" x14ac:dyDescent="0.25">
      <c r="A57" s="125" t="s">
        <v>17</v>
      </c>
      <c r="B57" s="126">
        <v>3</v>
      </c>
      <c r="C57" s="127"/>
      <c r="D57" s="127"/>
      <c r="E57" s="447" t="s">
        <v>218</v>
      </c>
      <c r="F57" s="447"/>
      <c r="G57" s="447"/>
      <c r="H57" s="447"/>
      <c r="I57" s="447"/>
      <c r="J57" s="447"/>
      <c r="K57" s="448"/>
      <c r="L57" s="259"/>
      <c r="M57" s="225"/>
      <c r="N57" s="225"/>
      <c r="O57" s="225"/>
      <c r="P57" s="225"/>
      <c r="Q57" s="225"/>
      <c r="R57" s="225"/>
      <c r="S57" s="225"/>
      <c r="T57" s="225"/>
      <c r="U57" s="225"/>
      <c r="V57" s="225"/>
      <c r="W57" s="225"/>
    </row>
    <row r="58" spans="1:23" ht="33" customHeight="1" x14ac:dyDescent="0.25">
      <c r="A58" s="170" t="s">
        <v>17</v>
      </c>
      <c r="B58" s="170" t="s">
        <v>25</v>
      </c>
      <c r="C58" s="170" t="s">
        <v>19</v>
      </c>
      <c r="D58" s="170"/>
      <c r="E58" s="128" t="s">
        <v>76</v>
      </c>
      <c r="F58" s="266"/>
      <c r="G58" s="115" t="s">
        <v>378</v>
      </c>
      <c r="H58" s="115" t="s">
        <v>378</v>
      </c>
      <c r="I58" s="128"/>
      <c r="J58" s="111"/>
      <c r="K58" s="445"/>
      <c r="L58" s="254"/>
      <c r="M58" s="224"/>
      <c r="N58" s="224"/>
      <c r="O58" s="224"/>
      <c r="P58" s="224"/>
      <c r="Q58" s="224"/>
      <c r="R58" s="224"/>
      <c r="S58" s="224"/>
      <c r="T58" s="224"/>
      <c r="U58" s="224"/>
      <c r="V58" s="224"/>
      <c r="W58" s="224"/>
    </row>
    <row r="59" spans="1:23" ht="66.75" customHeight="1" x14ac:dyDescent="0.25">
      <c r="A59" s="170" t="s">
        <v>17</v>
      </c>
      <c r="B59" s="170" t="s">
        <v>25</v>
      </c>
      <c r="C59" s="170" t="s">
        <v>19</v>
      </c>
      <c r="D59" s="170" t="s">
        <v>18</v>
      </c>
      <c r="E59" s="128" t="s">
        <v>298</v>
      </c>
      <c r="F59" s="266" t="s">
        <v>220</v>
      </c>
      <c r="G59" s="115" t="s">
        <v>378</v>
      </c>
      <c r="H59" s="115" t="s">
        <v>378</v>
      </c>
      <c r="I59" s="128" t="s">
        <v>299</v>
      </c>
      <c r="J59" s="266" t="s">
        <v>447</v>
      </c>
      <c r="K59" s="109"/>
      <c r="L59" s="258"/>
      <c r="M59" s="224"/>
      <c r="N59" s="224"/>
      <c r="O59" s="224"/>
      <c r="P59" s="224"/>
      <c r="Q59" s="224"/>
      <c r="R59" s="224"/>
      <c r="S59" s="224"/>
      <c r="T59" s="224"/>
      <c r="U59" s="224"/>
      <c r="V59" s="224"/>
      <c r="W59" s="224"/>
    </row>
    <row r="60" spans="1:23" s="431" customFormat="1" ht="69.75" customHeight="1" x14ac:dyDescent="0.25">
      <c r="A60" s="147" t="s">
        <v>17</v>
      </c>
      <c r="B60" s="147" t="s">
        <v>25</v>
      </c>
      <c r="C60" s="147" t="s">
        <v>19</v>
      </c>
      <c r="D60" s="147" t="s">
        <v>22</v>
      </c>
      <c r="E60" s="128" t="s">
        <v>442</v>
      </c>
      <c r="F60" s="146" t="s">
        <v>16</v>
      </c>
      <c r="G60" s="115" t="s">
        <v>378</v>
      </c>
      <c r="H60" s="115" t="s">
        <v>378</v>
      </c>
      <c r="I60" s="128" t="s">
        <v>442</v>
      </c>
      <c r="J60" s="148" t="s">
        <v>550</v>
      </c>
      <c r="K60" s="110"/>
      <c r="L60" s="429"/>
      <c r="M60" s="430"/>
      <c r="N60" s="430"/>
      <c r="O60" s="430"/>
      <c r="P60" s="430"/>
      <c r="Q60" s="430"/>
      <c r="R60" s="430"/>
      <c r="S60" s="430"/>
      <c r="T60" s="430"/>
      <c r="U60" s="430"/>
      <c r="V60" s="430"/>
      <c r="W60" s="430"/>
    </row>
    <row r="61" spans="1:23" s="431" customFormat="1" ht="57" customHeight="1" x14ac:dyDescent="0.25">
      <c r="A61" s="147" t="s">
        <v>17</v>
      </c>
      <c r="B61" s="147" t="s">
        <v>25</v>
      </c>
      <c r="C61" s="147" t="s">
        <v>19</v>
      </c>
      <c r="D61" s="147" t="s">
        <v>25</v>
      </c>
      <c r="E61" s="128" t="s">
        <v>521</v>
      </c>
      <c r="F61" s="146" t="s">
        <v>16</v>
      </c>
      <c r="G61" s="242" t="s">
        <v>378</v>
      </c>
      <c r="H61" s="242" t="s">
        <v>378</v>
      </c>
      <c r="I61" s="449" t="s">
        <v>522</v>
      </c>
      <c r="J61" s="432" t="s">
        <v>552</v>
      </c>
      <c r="K61" s="433"/>
      <c r="L61" s="434"/>
    </row>
    <row r="62" spans="1:23" ht="32.25" customHeight="1" x14ac:dyDescent="0.25">
      <c r="A62" s="170" t="s">
        <v>17</v>
      </c>
      <c r="B62" s="170" t="s">
        <v>25</v>
      </c>
      <c r="C62" s="118" t="s">
        <v>21</v>
      </c>
      <c r="D62" s="118"/>
      <c r="E62" s="128" t="s">
        <v>77</v>
      </c>
      <c r="F62" s="266"/>
      <c r="G62" s="115" t="s">
        <v>378</v>
      </c>
      <c r="H62" s="115" t="s">
        <v>378</v>
      </c>
      <c r="I62" s="128"/>
      <c r="J62" s="111"/>
      <c r="K62" s="171"/>
      <c r="L62" s="258"/>
      <c r="M62" s="224"/>
      <c r="N62" s="224"/>
      <c r="O62" s="224"/>
      <c r="P62" s="224"/>
      <c r="Q62" s="224"/>
      <c r="R62" s="224"/>
      <c r="S62" s="224"/>
      <c r="T62" s="224"/>
      <c r="U62" s="224"/>
      <c r="V62" s="224"/>
      <c r="W62" s="224"/>
    </row>
    <row r="63" spans="1:23" ht="77.25" customHeight="1" x14ac:dyDescent="0.25">
      <c r="A63" s="170" t="s">
        <v>17</v>
      </c>
      <c r="B63" s="170" t="s">
        <v>25</v>
      </c>
      <c r="C63" s="170" t="s">
        <v>21</v>
      </c>
      <c r="D63" s="170" t="s">
        <v>18</v>
      </c>
      <c r="E63" s="128" t="s">
        <v>298</v>
      </c>
      <c r="F63" s="266" t="s">
        <v>219</v>
      </c>
      <c r="G63" s="115" t="s">
        <v>378</v>
      </c>
      <c r="H63" s="115" t="s">
        <v>378</v>
      </c>
      <c r="I63" s="128" t="s">
        <v>392</v>
      </c>
      <c r="J63" s="266" t="s">
        <v>444</v>
      </c>
      <c r="K63" s="450"/>
      <c r="L63" s="254"/>
      <c r="M63" s="224"/>
      <c r="N63" s="224"/>
      <c r="O63" s="224"/>
      <c r="P63" s="224"/>
      <c r="Q63" s="224"/>
      <c r="R63" s="224"/>
      <c r="S63" s="224"/>
      <c r="T63" s="224"/>
      <c r="U63" s="224"/>
      <c r="V63" s="224"/>
      <c r="W63" s="224"/>
    </row>
    <row r="64" spans="1:23" ht="34.5" customHeight="1" x14ac:dyDescent="0.25">
      <c r="A64" s="170" t="s">
        <v>17</v>
      </c>
      <c r="B64" s="170" t="s">
        <v>25</v>
      </c>
      <c r="C64" s="170" t="s">
        <v>21</v>
      </c>
      <c r="D64" s="170" t="s">
        <v>22</v>
      </c>
      <c r="E64" s="128" t="s">
        <v>546</v>
      </c>
      <c r="F64" s="146" t="s">
        <v>16</v>
      </c>
      <c r="G64" s="115" t="s">
        <v>378</v>
      </c>
      <c r="H64" s="115" t="s">
        <v>378</v>
      </c>
      <c r="I64" s="128" t="s">
        <v>547</v>
      </c>
      <c r="J64" s="266" t="s">
        <v>548</v>
      </c>
      <c r="K64" s="450"/>
      <c r="L64" s="258"/>
      <c r="M64" s="224"/>
      <c r="N64" s="224"/>
      <c r="O64" s="224"/>
      <c r="P64" s="224"/>
      <c r="Q64" s="224"/>
      <c r="R64" s="224"/>
      <c r="S64" s="224"/>
      <c r="T64" s="224"/>
      <c r="U64" s="224"/>
      <c r="V64" s="224"/>
      <c r="W64" s="224"/>
    </row>
    <row r="65" spans="1:23" ht="24.75" customHeight="1" x14ac:dyDescent="0.25">
      <c r="A65" s="170" t="s">
        <v>17</v>
      </c>
      <c r="B65" s="170" t="s">
        <v>25</v>
      </c>
      <c r="C65" s="170" t="s">
        <v>20</v>
      </c>
      <c r="D65" s="170"/>
      <c r="E65" s="128" t="s">
        <v>341</v>
      </c>
      <c r="F65" s="266"/>
      <c r="G65" s="115" t="s">
        <v>378</v>
      </c>
      <c r="H65" s="115" t="s">
        <v>378</v>
      </c>
      <c r="I65" s="128"/>
      <c r="J65" s="111"/>
      <c r="K65" s="445"/>
      <c r="L65" s="258"/>
      <c r="M65" s="224"/>
      <c r="N65" s="224"/>
      <c r="O65" s="224"/>
      <c r="P65" s="224"/>
      <c r="Q65" s="224"/>
      <c r="R65" s="224"/>
      <c r="S65" s="224"/>
      <c r="T65" s="224"/>
      <c r="U65" s="224"/>
      <c r="V65" s="224"/>
      <c r="W65" s="224"/>
    </row>
    <row r="66" spans="1:23" ht="81" customHeight="1" x14ac:dyDescent="0.25">
      <c r="A66" s="170" t="s">
        <v>17</v>
      </c>
      <c r="B66" s="170" t="s">
        <v>25</v>
      </c>
      <c r="C66" s="170" t="s">
        <v>20</v>
      </c>
      <c r="D66" s="170" t="s">
        <v>18</v>
      </c>
      <c r="E66" s="119" t="s">
        <v>298</v>
      </c>
      <c r="F66" s="266" t="s">
        <v>219</v>
      </c>
      <c r="G66" s="115" t="s">
        <v>378</v>
      </c>
      <c r="H66" s="115" t="s">
        <v>378</v>
      </c>
      <c r="I66" s="266" t="s">
        <v>392</v>
      </c>
      <c r="J66" s="266" t="s">
        <v>446</v>
      </c>
      <c r="K66" s="109"/>
      <c r="L66" s="254"/>
      <c r="M66" s="224"/>
      <c r="N66" s="224"/>
      <c r="O66" s="224"/>
      <c r="P66" s="224"/>
      <c r="Q66" s="224"/>
      <c r="R66" s="224"/>
      <c r="S66" s="224"/>
      <c r="T66" s="224"/>
      <c r="U66" s="224"/>
      <c r="V66" s="224"/>
      <c r="W66" s="224"/>
    </row>
    <row r="67" spans="1:23" ht="33.75" customHeight="1" x14ac:dyDescent="0.25">
      <c r="A67" s="170" t="s">
        <v>17</v>
      </c>
      <c r="B67" s="170" t="s">
        <v>25</v>
      </c>
      <c r="C67" s="170" t="s">
        <v>20</v>
      </c>
      <c r="D67" s="170" t="s">
        <v>22</v>
      </c>
      <c r="E67" s="119" t="s">
        <v>549</v>
      </c>
      <c r="F67" s="146" t="s">
        <v>16</v>
      </c>
      <c r="G67" s="115" t="s">
        <v>378</v>
      </c>
      <c r="H67" s="115" t="s">
        <v>378</v>
      </c>
      <c r="I67" s="128" t="s">
        <v>549</v>
      </c>
      <c r="J67" s="266" t="s">
        <v>548</v>
      </c>
      <c r="K67" s="109"/>
      <c r="L67" s="258"/>
      <c r="M67" s="224"/>
      <c r="N67" s="224"/>
      <c r="O67" s="224"/>
      <c r="P67" s="224"/>
      <c r="Q67" s="224"/>
      <c r="R67" s="224"/>
      <c r="S67" s="224"/>
      <c r="T67" s="224"/>
      <c r="U67" s="224"/>
      <c r="V67" s="224"/>
      <c r="W67" s="224"/>
    </row>
    <row r="68" spans="1:23" ht="33" customHeight="1" x14ac:dyDescent="0.25">
      <c r="A68" s="170" t="s">
        <v>17</v>
      </c>
      <c r="B68" s="170" t="s">
        <v>25</v>
      </c>
      <c r="C68" s="170" t="s">
        <v>28</v>
      </c>
      <c r="D68" s="170"/>
      <c r="E68" s="128" t="s">
        <v>81</v>
      </c>
      <c r="F68" s="266"/>
      <c r="G68" s="115" t="s">
        <v>378</v>
      </c>
      <c r="H68" s="115" t="s">
        <v>378</v>
      </c>
      <c r="I68" s="128"/>
      <c r="J68" s="148"/>
      <c r="K68" s="445"/>
      <c r="L68" s="258"/>
      <c r="M68" s="224"/>
      <c r="N68" s="224"/>
      <c r="O68" s="224"/>
      <c r="P68" s="224"/>
      <c r="Q68" s="224"/>
      <c r="R68" s="224"/>
      <c r="S68" s="224"/>
      <c r="T68" s="224"/>
      <c r="U68" s="224"/>
      <c r="V68" s="224"/>
      <c r="W68" s="224"/>
    </row>
    <row r="69" spans="1:23" ht="63.75" customHeight="1" x14ac:dyDescent="0.25">
      <c r="A69" s="170" t="s">
        <v>17</v>
      </c>
      <c r="B69" s="170" t="s">
        <v>25</v>
      </c>
      <c r="C69" s="170" t="s">
        <v>28</v>
      </c>
      <c r="D69" s="170" t="s">
        <v>18</v>
      </c>
      <c r="E69" s="128" t="s">
        <v>298</v>
      </c>
      <c r="F69" s="266" t="s">
        <v>393</v>
      </c>
      <c r="G69" s="115" t="s">
        <v>378</v>
      </c>
      <c r="H69" s="115" t="s">
        <v>378</v>
      </c>
      <c r="I69" s="128" t="s">
        <v>392</v>
      </c>
      <c r="J69" s="266" t="s">
        <v>445</v>
      </c>
      <c r="K69" s="109"/>
      <c r="L69" s="254"/>
      <c r="M69" s="261"/>
      <c r="N69" s="261"/>
      <c r="O69" s="261"/>
      <c r="P69" s="261"/>
      <c r="Q69" s="261"/>
      <c r="R69" s="261"/>
      <c r="S69" s="261"/>
      <c r="T69" s="261"/>
      <c r="U69" s="261"/>
      <c r="V69" s="261"/>
      <c r="W69" s="261"/>
    </row>
    <row r="70" spans="1:23" ht="30" customHeight="1" x14ac:dyDescent="0.25">
      <c r="A70" s="170" t="s">
        <v>17</v>
      </c>
      <c r="B70" s="170" t="s">
        <v>25</v>
      </c>
      <c r="C70" s="170" t="s">
        <v>24</v>
      </c>
      <c r="D70" s="170"/>
      <c r="E70" s="128" t="s">
        <v>82</v>
      </c>
      <c r="F70" s="266"/>
      <c r="G70" s="115" t="s">
        <v>378</v>
      </c>
      <c r="H70" s="115" t="s">
        <v>378</v>
      </c>
      <c r="I70" s="128"/>
      <c r="J70" s="111"/>
      <c r="K70" s="445"/>
      <c r="L70" s="258"/>
      <c r="M70" s="261"/>
      <c r="N70" s="261"/>
      <c r="O70" s="261"/>
      <c r="P70" s="261"/>
      <c r="Q70" s="261"/>
      <c r="R70" s="261"/>
      <c r="S70" s="261"/>
      <c r="T70" s="261"/>
      <c r="U70" s="261"/>
      <c r="V70" s="261"/>
      <c r="W70" s="261"/>
    </row>
    <row r="71" spans="1:23" ht="75.75" customHeight="1" x14ac:dyDescent="0.25">
      <c r="A71" s="170" t="s">
        <v>17</v>
      </c>
      <c r="B71" s="170" t="s">
        <v>25</v>
      </c>
      <c r="C71" s="170" t="s">
        <v>24</v>
      </c>
      <c r="D71" s="170" t="s">
        <v>18</v>
      </c>
      <c r="E71" s="128" t="s">
        <v>394</v>
      </c>
      <c r="F71" s="266" t="s">
        <v>435</v>
      </c>
      <c r="G71" s="115" t="s">
        <v>378</v>
      </c>
      <c r="H71" s="115" t="s">
        <v>378</v>
      </c>
      <c r="I71" s="128" t="s">
        <v>83</v>
      </c>
      <c r="J71" s="148" t="s">
        <v>443</v>
      </c>
      <c r="K71" s="171"/>
      <c r="L71" s="258"/>
      <c r="M71" s="261"/>
      <c r="N71" s="261"/>
      <c r="O71" s="261"/>
      <c r="P71" s="261"/>
      <c r="Q71" s="261"/>
      <c r="R71" s="261"/>
      <c r="S71" s="261"/>
      <c r="T71" s="261"/>
      <c r="U71" s="261"/>
      <c r="V71" s="261"/>
      <c r="W71" s="261"/>
    </row>
    <row r="72" spans="1:23" ht="60.75" customHeight="1" x14ac:dyDescent="0.25">
      <c r="A72" s="170" t="s">
        <v>17</v>
      </c>
      <c r="B72" s="170" t="s">
        <v>25</v>
      </c>
      <c r="C72" s="170" t="s">
        <v>24</v>
      </c>
      <c r="D72" s="170" t="s">
        <v>22</v>
      </c>
      <c r="E72" s="119" t="s">
        <v>298</v>
      </c>
      <c r="F72" s="266" t="s">
        <v>219</v>
      </c>
      <c r="G72" s="115" t="s">
        <v>378</v>
      </c>
      <c r="H72" s="115" t="s">
        <v>378</v>
      </c>
      <c r="I72" s="119" t="s">
        <v>392</v>
      </c>
      <c r="J72" s="144" t="s">
        <v>448</v>
      </c>
      <c r="K72" s="445"/>
      <c r="L72" s="254"/>
      <c r="M72" s="261"/>
      <c r="N72" s="261"/>
      <c r="O72" s="261"/>
      <c r="P72" s="261"/>
      <c r="Q72" s="261"/>
      <c r="R72" s="261"/>
      <c r="S72" s="261"/>
      <c r="T72" s="261"/>
      <c r="U72" s="261"/>
      <c r="V72" s="261"/>
      <c r="W72" s="261"/>
    </row>
    <row r="73" spans="1:23" ht="273" customHeight="1" x14ac:dyDescent="0.25">
      <c r="A73" s="170" t="s">
        <v>17</v>
      </c>
      <c r="B73" s="170" t="s">
        <v>25</v>
      </c>
      <c r="C73" s="170" t="s">
        <v>17</v>
      </c>
      <c r="D73" s="170"/>
      <c r="E73" s="128" t="s">
        <v>84</v>
      </c>
      <c r="F73" s="266" t="s">
        <v>16</v>
      </c>
      <c r="G73" s="115" t="s">
        <v>378</v>
      </c>
      <c r="H73" s="115" t="s">
        <v>378</v>
      </c>
      <c r="I73" s="128" t="s">
        <v>85</v>
      </c>
      <c r="J73" s="243" t="s">
        <v>436</v>
      </c>
      <c r="K73" s="445"/>
      <c r="L73" s="435"/>
      <c r="M73" s="436"/>
      <c r="N73" s="436"/>
      <c r="O73" s="436"/>
      <c r="P73" s="436"/>
      <c r="Q73" s="436"/>
      <c r="R73" s="436"/>
      <c r="S73" s="436"/>
      <c r="T73" s="436"/>
      <c r="U73" s="436"/>
      <c r="V73" s="436"/>
      <c r="W73" s="436"/>
    </row>
    <row r="74" spans="1:23" ht="223.5" customHeight="1" x14ac:dyDescent="0.25">
      <c r="A74" s="170" t="s">
        <v>17</v>
      </c>
      <c r="B74" s="170" t="s">
        <v>25</v>
      </c>
      <c r="C74" s="170" t="s">
        <v>32</v>
      </c>
      <c r="D74" s="170"/>
      <c r="E74" s="128" t="s">
        <v>432</v>
      </c>
      <c r="F74" s="266" t="s">
        <v>437</v>
      </c>
      <c r="G74" s="115" t="s">
        <v>378</v>
      </c>
      <c r="H74" s="115" t="s">
        <v>378</v>
      </c>
      <c r="I74" s="128" t="s">
        <v>86</v>
      </c>
      <c r="J74" s="148" t="s">
        <v>438</v>
      </c>
      <c r="K74" s="451"/>
      <c r="L74" s="437"/>
      <c r="M74" s="438"/>
      <c r="N74" s="438"/>
      <c r="O74" s="438"/>
      <c r="P74" s="438"/>
      <c r="Q74" s="438"/>
      <c r="R74" s="438"/>
      <c r="S74" s="438"/>
      <c r="T74" s="438"/>
      <c r="U74" s="438"/>
      <c r="V74" s="438"/>
      <c r="W74" s="438"/>
    </row>
    <row r="75" spans="1:23" ht="59.25" customHeight="1" x14ac:dyDescent="0.25">
      <c r="A75" s="170" t="s">
        <v>17</v>
      </c>
      <c r="B75" s="170" t="s">
        <v>25</v>
      </c>
      <c r="C75" s="170" t="s">
        <v>134</v>
      </c>
      <c r="D75" s="170"/>
      <c r="E75" s="128" t="s">
        <v>87</v>
      </c>
      <c r="F75" s="146" t="s">
        <v>441</v>
      </c>
      <c r="G75" s="115" t="s">
        <v>378</v>
      </c>
      <c r="H75" s="115" t="s">
        <v>378</v>
      </c>
      <c r="I75" s="128" t="s">
        <v>88</v>
      </c>
      <c r="J75" s="148" t="s">
        <v>434</v>
      </c>
      <c r="K75" s="451"/>
      <c r="L75" s="258"/>
      <c r="M75" s="224"/>
      <c r="N75" s="224"/>
      <c r="O75" s="224"/>
      <c r="P75" s="224"/>
      <c r="Q75" s="224"/>
      <c r="R75" s="224"/>
      <c r="S75" s="224"/>
      <c r="T75" s="224"/>
      <c r="U75" s="224"/>
      <c r="V75" s="224"/>
      <c r="W75" s="224"/>
    </row>
    <row r="76" spans="1:23" ht="72.75" customHeight="1" x14ac:dyDescent="0.25">
      <c r="A76" s="170" t="s">
        <v>17</v>
      </c>
      <c r="B76" s="170" t="s">
        <v>25</v>
      </c>
      <c r="C76" s="170" t="s">
        <v>34</v>
      </c>
      <c r="D76" s="170"/>
      <c r="E76" s="128" t="s">
        <v>266</v>
      </c>
      <c r="F76" s="266" t="s">
        <v>439</v>
      </c>
      <c r="G76" s="115" t="s">
        <v>378</v>
      </c>
      <c r="H76" s="115" t="s">
        <v>378</v>
      </c>
      <c r="I76" s="128" t="s">
        <v>88</v>
      </c>
      <c r="J76" s="266" t="s">
        <v>433</v>
      </c>
      <c r="K76" s="452"/>
      <c r="L76" s="258"/>
      <c r="M76" s="224"/>
      <c r="N76" s="224"/>
      <c r="O76" s="224"/>
      <c r="P76" s="224"/>
      <c r="Q76" s="224"/>
      <c r="R76" s="224"/>
      <c r="S76" s="224"/>
      <c r="T76" s="224"/>
      <c r="U76" s="224"/>
      <c r="V76" s="224"/>
      <c r="W76" s="224"/>
    </row>
    <row r="77" spans="1:23" s="102" customFormat="1" ht="29.25" customHeight="1" x14ac:dyDescent="0.25">
      <c r="A77" s="129">
        <v>7</v>
      </c>
      <c r="B77" s="129">
        <v>4</v>
      </c>
      <c r="C77" s="129"/>
      <c r="D77" s="129"/>
      <c r="E77" s="444" t="s">
        <v>44</v>
      </c>
      <c r="F77" s="453"/>
      <c r="G77" s="453"/>
      <c r="H77" s="453"/>
      <c r="I77" s="453"/>
      <c r="J77" s="453"/>
      <c r="K77" s="453"/>
      <c r="L77" s="255"/>
    </row>
    <row r="78" spans="1:23" ht="178.5" customHeight="1" x14ac:dyDescent="0.25">
      <c r="A78" s="170" t="s">
        <v>17</v>
      </c>
      <c r="B78" s="170" t="s">
        <v>43</v>
      </c>
      <c r="C78" s="170" t="s">
        <v>19</v>
      </c>
      <c r="D78" s="170"/>
      <c r="E78" s="128" t="s">
        <v>300</v>
      </c>
      <c r="F78" s="266" t="s">
        <v>16</v>
      </c>
      <c r="G78" s="115" t="s">
        <v>378</v>
      </c>
      <c r="H78" s="115" t="s">
        <v>378</v>
      </c>
      <c r="I78" s="128" t="s">
        <v>507</v>
      </c>
      <c r="J78" s="266" t="s">
        <v>519</v>
      </c>
      <c r="K78" s="128"/>
      <c r="L78" s="256"/>
    </row>
    <row r="79" spans="1:23" ht="56.25" x14ac:dyDescent="0.25">
      <c r="A79" s="170" t="s">
        <v>17</v>
      </c>
      <c r="B79" s="170" t="s">
        <v>43</v>
      </c>
      <c r="C79" s="170" t="s">
        <v>21</v>
      </c>
      <c r="D79" s="170"/>
      <c r="E79" s="128" t="s">
        <v>46</v>
      </c>
      <c r="F79" s="266" t="s">
        <v>16</v>
      </c>
      <c r="G79" s="115" t="s">
        <v>378</v>
      </c>
      <c r="H79" s="115" t="s">
        <v>378</v>
      </c>
      <c r="I79" s="128" t="s">
        <v>231</v>
      </c>
      <c r="J79" s="266" t="s">
        <v>510</v>
      </c>
      <c r="K79" s="265"/>
      <c r="L79" s="256"/>
    </row>
    <row r="80" spans="1:23" ht="47.25" customHeight="1" x14ac:dyDescent="0.25">
      <c r="A80" s="170" t="s">
        <v>17</v>
      </c>
      <c r="B80" s="170" t="s">
        <v>43</v>
      </c>
      <c r="C80" s="170" t="s">
        <v>42</v>
      </c>
      <c r="D80" s="170"/>
      <c r="E80" s="128" t="s">
        <v>47</v>
      </c>
      <c r="F80" s="266" t="s">
        <v>16</v>
      </c>
      <c r="G80" s="115" t="s">
        <v>378</v>
      </c>
      <c r="H80" s="115" t="s">
        <v>378</v>
      </c>
      <c r="I80" s="128" t="s">
        <v>107</v>
      </c>
      <c r="J80" s="266" t="s">
        <v>511</v>
      </c>
      <c r="K80" s="266"/>
      <c r="L80" s="256"/>
    </row>
    <row r="81" spans="1:12" ht="46.5" customHeight="1" x14ac:dyDescent="0.25">
      <c r="A81" s="170" t="s">
        <v>17</v>
      </c>
      <c r="B81" s="170" t="s">
        <v>43</v>
      </c>
      <c r="C81" s="170" t="s">
        <v>20</v>
      </c>
      <c r="D81" s="170"/>
      <c r="E81" s="130" t="s">
        <v>108</v>
      </c>
      <c r="F81" s="266" t="s">
        <v>16</v>
      </c>
      <c r="G81" s="115" t="s">
        <v>378</v>
      </c>
      <c r="H81" s="115" t="s">
        <v>378</v>
      </c>
      <c r="I81" s="128" t="s">
        <v>301</v>
      </c>
      <c r="J81" s="266" t="s">
        <v>553</v>
      </c>
      <c r="K81" s="168"/>
      <c r="L81" s="256"/>
    </row>
    <row r="82" spans="1:12" ht="55.5" customHeight="1" x14ac:dyDescent="0.25">
      <c r="A82" s="170" t="s">
        <v>17</v>
      </c>
      <c r="B82" s="170" t="s">
        <v>43</v>
      </c>
      <c r="C82" s="170" t="s">
        <v>28</v>
      </c>
      <c r="D82" s="170"/>
      <c r="E82" s="130" t="s">
        <v>49</v>
      </c>
      <c r="F82" s="266" t="s">
        <v>16</v>
      </c>
      <c r="G82" s="115" t="s">
        <v>378</v>
      </c>
      <c r="H82" s="115" t="s">
        <v>378</v>
      </c>
      <c r="I82" s="128" t="s">
        <v>440</v>
      </c>
      <c r="J82" s="266" t="s">
        <v>306</v>
      </c>
      <c r="K82" s="168"/>
      <c r="L82" s="256"/>
    </row>
    <row r="83" spans="1:12" ht="94.5" customHeight="1" x14ac:dyDescent="0.25">
      <c r="A83" s="170" t="s">
        <v>17</v>
      </c>
      <c r="B83" s="170" t="s">
        <v>43</v>
      </c>
      <c r="C83" s="170" t="s">
        <v>24</v>
      </c>
      <c r="D83" s="170"/>
      <c r="E83" s="128" t="s">
        <v>426</v>
      </c>
      <c r="F83" s="266" t="s">
        <v>16</v>
      </c>
      <c r="G83" s="115" t="s">
        <v>378</v>
      </c>
      <c r="H83" s="115" t="s">
        <v>378</v>
      </c>
      <c r="I83" s="128" t="s">
        <v>427</v>
      </c>
      <c r="J83" s="266" t="s">
        <v>518</v>
      </c>
      <c r="K83" s="168"/>
      <c r="L83" s="256"/>
    </row>
    <row r="84" spans="1:12" ht="45" x14ac:dyDescent="0.25">
      <c r="A84" s="170" t="s">
        <v>17</v>
      </c>
      <c r="B84" s="170" t="s">
        <v>43</v>
      </c>
      <c r="C84" s="170" t="s">
        <v>17</v>
      </c>
      <c r="D84" s="170"/>
      <c r="E84" s="128" t="s">
        <v>109</v>
      </c>
      <c r="F84" s="266" t="s">
        <v>16</v>
      </c>
      <c r="G84" s="115" t="s">
        <v>378</v>
      </c>
      <c r="H84" s="115" t="s">
        <v>378</v>
      </c>
      <c r="I84" s="128" t="s">
        <v>109</v>
      </c>
      <c r="J84" s="266" t="s">
        <v>512</v>
      </c>
      <c r="K84" s="168"/>
      <c r="L84" s="256"/>
    </row>
    <row r="85" spans="1:12" ht="33.75" x14ac:dyDescent="0.25">
      <c r="A85" s="170" t="s">
        <v>17</v>
      </c>
      <c r="B85" s="170" t="s">
        <v>43</v>
      </c>
      <c r="C85" s="170" t="s">
        <v>30</v>
      </c>
      <c r="D85" s="170"/>
      <c r="E85" s="128" t="s">
        <v>110</v>
      </c>
      <c r="F85" s="266" t="s">
        <v>16</v>
      </c>
      <c r="G85" s="115" t="s">
        <v>378</v>
      </c>
      <c r="H85" s="115" t="s">
        <v>378</v>
      </c>
      <c r="I85" s="128" t="s">
        <v>111</v>
      </c>
      <c r="J85" s="266" t="s">
        <v>461</v>
      </c>
      <c r="K85" s="168"/>
      <c r="L85" s="256"/>
    </row>
    <row r="86" spans="1:12" ht="54.75" customHeight="1" x14ac:dyDescent="0.25">
      <c r="A86" s="170" t="s">
        <v>17</v>
      </c>
      <c r="B86" s="170" t="s">
        <v>43</v>
      </c>
      <c r="C86" s="170" t="s">
        <v>32</v>
      </c>
      <c r="D86" s="170"/>
      <c r="E86" s="128" t="s">
        <v>50</v>
      </c>
      <c r="F86" s="266" t="s">
        <v>16</v>
      </c>
      <c r="G86" s="115" t="s">
        <v>378</v>
      </c>
      <c r="H86" s="115" t="s">
        <v>378</v>
      </c>
      <c r="I86" s="128" t="s">
        <v>106</v>
      </c>
      <c r="J86" s="266" t="s">
        <v>554</v>
      </c>
      <c r="K86" s="168"/>
      <c r="L86" s="256"/>
    </row>
    <row r="87" spans="1:12" ht="54.75" customHeight="1" x14ac:dyDescent="0.25">
      <c r="A87" s="170" t="s">
        <v>17</v>
      </c>
      <c r="B87" s="170" t="s">
        <v>43</v>
      </c>
      <c r="C87" s="170" t="s">
        <v>134</v>
      </c>
      <c r="D87" s="170"/>
      <c r="E87" s="128" t="s">
        <v>112</v>
      </c>
      <c r="F87" s="266" t="s">
        <v>16</v>
      </c>
      <c r="G87" s="115" t="s">
        <v>378</v>
      </c>
      <c r="H87" s="115" t="s">
        <v>378</v>
      </c>
      <c r="I87" s="128" t="s">
        <v>232</v>
      </c>
      <c r="J87" s="266" t="s">
        <v>515</v>
      </c>
      <c r="K87" s="168"/>
      <c r="L87" s="256"/>
    </row>
    <row r="88" spans="1:12" ht="60" customHeight="1" x14ac:dyDescent="0.25">
      <c r="A88" s="170" t="s">
        <v>17</v>
      </c>
      <c r="B88" s="170" t="s">
        <v>43</v>
      </c>
      <c r="C88" s="170" t="s">
        <v>136</v>
      </c>
      <c r="D88" s="170"/>
      <c r="E88" s="128" t="s">
        <v>113</v>
      </c>
      <c r="F88" s="266" t="s">
        <v>16</v>
      </c>
      <c r="G88" s="115" t="s">
        <v>378</v>
      </c>
      <c r="H88" s="115" t="s">
        <v>378</v>
      </c>
      <c r="I88" s="128" t="s">
        <v>114</v>
      </c>
      <c r="J88" s="266" t="s">
        <v>513</v>
      </c>
      <c r="K88" s="168"/>
      <c r="L88" s="256"/>
    </row>
    <row r="89" spans="1:12" ht="69" customHeight="1" x14ac:dyDescent="0.25">
      <c r="A89" s="170" t="s">
        <v>17</v>
      </c>
      <c r="B89" s="170" t="s">
        <v>43</v>
      </c>
      <c r="C89" s="170" t="s">
        <v>34</v>
      </c>
      <c r="D89" s="170"/>
      <c r="E89" s="130" t="s">
        <v>302</v>
      </c>
      <c r="F89" s="266" t="s">
        <v>16</v>
      </c>
      <c r="G89" s="115" t="s">
        <v>378</v>
      </c>
      <c r="H89" s="115" t="s">
        <v>378</v>
      </c>
      <c r="I89" s="128" t="s">
        <v>233</v>
      </c>
      <c r="J89" s="266" t="s">
        <v>514</v>
      </c>
      <c r="K89" s="168"/>
      <c r="L89" s="256"/>
    </row>
    <row r="90" spans="1:12" ht="54.75" customHeight="1" x14ac:dyDescent="0.25">
      <c r="A90" s="170" t="s">
        <v>17</v>
      </c>
      <c r="B90" s="170" t="s">
        <v>43</v>
      </c>
      <c r="C90" s="170" t="s">
        <v>37</v>
      </c>
      <c r="D90" s="170"/>
      <c r="E90" s="128" t="s">
        <v>303</v>
      </c>
      <c r="F90" s="266" t="s">
        <v>16</v>
      </c>
      <c r="G90" s="115" t="s">
        <v>378</v>
      </c>
      <c r="H90" s="115" t="s">
        <v>378</v>
      </c>
      <c r="I90" s="135" t="s">
        <v>115</v>
      </c>
      <c r="J90" s="266" t="s">
        <v>520</v>
      </c>
      <c r="K90" s="112"/>
      <c r="L90" s="256"/>
    </row>
    <row r="91" spans="1:12" ht="76.5" customHeight="1" x14ac:dyDescent="0.25">
      <c r="A91" s="170" t="s">
        <v>17</v>
      </c>
      <c r="B91" s="170" t="s">
        <v>43</v>
      </c>
      <c r="C91" s="170" t="s">
        <v>213</v>
      </c>
      <c r="D91" s="170"/>
      <c r="E91" s="128" t="s">
        <v>167</v>
      </c>
      <c r="F91" s="266" t="s">
        <v>16</v>
      </c>
      <c r="G91" s="115" t="s">
        <v>378</v>
      </c>
      <c r="H91" s="115" t="s">
        <v>378</v>
      </c>
      <c r="I91" s="135" t="s">
        <v>169</v>
      </c>
      <c r="J91" s="266" t="s">
        <v>517</v>
      </c>
      <c r="K91" s="142" t="s">
        <v>395</v>
      </c>
      <c r="L91" s="256"/>
    </row>
    <row r="92" spans="1:12" ht="46.5" customHeight="1" x14ac:dyDescent="0.25">
      <c r="A92" s="170" t="s">
        <v>17</v>
      </c>
      <c r="B92" s="170" t="s">
        <v>43</v>
      </c>
      <c r="C92" s="170" t="s">
        <v>103</v>
      </c>
      <c r="D92" s="170"/>
      <c r="E92" s="128" t="s">
        <v>194</v>
      </c>
      <c r="F92" s="266" t="s">
        <v>16</v>
      </c>
      <c r="G92" s="115" t="s">
        <v>378</v>
      </c>
      <c r="H92" s="115" t="s">
        <v>378</v>
      </c>
      <c r="I92" s="128" t="s">
        <v>107</v>
      </c>
      <c r="J92" s="266" t="s">
        <v>516</v>
      </c>
      <c r="K92" s="454"/>
      <c r="L92" s="256"/>
    </row>
    <row r="93" spans="1:12" ht="318.75" customHeight="1" x14ac:dyDescent="0.25">
      <c r="A93" s="439" t="s">
        <v>17</v>
      </c>
      <c r="B93" s="439" t="s">
        <v>43</v>
      </c>
      <c r="C93" s="439" t="s">
        <v>422</v>
      </c>
      <c r="D93" s="439"/>
      <c r="E93" s="440" t="s">
        <v>423</v>
      </c>
      <c r="F93" s="441" t="s">
        <v>16</v>
      </c>
      <c r="G93" s="115" t="s">
        <v>378</v>
      </c>
      <c r="H93" s="115" t="s">
        <v>378</v>
      </c>
      <c r="I93" s="440" t="s">
        <v>424</v>
      </c>
      <c r="J93" s="171" t="s">
        <v>425</v>
      </c>
      <c r="K93" s="454"/>
      <c r="L93" s="256"/>
    </row>
    <row r="94" spans="1:12" s="102" customFormat="1" ht="27" customHeight="1" x14ac:dyDescent="0.25">
      <c r="A94" s="131" t="s">
        <v>17</v>
      </c>
      <c r="B94" s="131" t="s">
        <v>51</v>
      </c>
      <c r="C94" s="131"/>
      <c r="D94" s="132"/>
      <c r="E94" s="455" t="s">
        <v>52</v>
      </c>
      <c r="F94" s="456"/>
      <c r="G94" s="456"/>
      <c r="H94" s="456"/>
      <c r="I94" s="456"/>
      <c r="J94" s="456"/>
      <c r="K94" s="456"/>
      <c r="L94" s="262"/>
    </row>
    <row r="95" spans="1:12" ht="146.25" x14ac:dyDescent="0.25">
      <c r="A95" s="133" t="s">
        <v>17</v>
      </c>
      <c r="B95" s="133">
        <v>5</v>
      </c>
      <c r="C95" s="133" t="s">
        <v>19</v>
      </c>
      <c r="D95" s="133"/>
      <c r="E95" s="119" t="s">
        <v>248</v>
      </c>
      <c r="F95" s="265" t="s">
        <v>304</v>
      </c>
      <c r="G95" s="115" t="s">
        <v>378</v>
      </c>
      <c r="H95" s="115" t="s">
        <v>378</v>
      </c>
      <c r="I95" s="135" t="s">
        <v>307</v>
      </c>
      <c r="J95" s="266" t="s">
        <v>492</v>
      </c>
      <c r="K95" s="168"/>
      <c r="L95" s="256"/>
    </row>
    <row r="96" spans="1:12" ht="68.25" customHeight="1" x14ac:dyDescent="0.25">
      <c r="A96" s="134" t="s">
        <v>17</v>
      </c>
      <c r="B96" s="133">
        <v>5</v>
      </c>
      <c r="C96" s="133" t="s">
        <v>21</v>
      </c>
      <c r="D96" s="133"/>
      <c r="E96" s="135" t="s">
        <v>326</v>
      </c>
      <c r="F96" s="265" t="s">
        <v>16</v>
      </c>
      <c r="G96" s="115" t="s">
        <v>378</v>
      </c>
      <c r="H96" s="115" t="s">
        <v>378</v>
      </c>
      <c r="I96" s="137" t="s">
        <v>214</v>
      </c>
      <c r="J96" s="266" t="s">
        <v>556</v>
      </c>
      <c r="K96" s="168"/>
      <c r="L96" s="256"/>
    </row>
    <row r="97" spans="1:12" ht="106.5" customHeight="1" x14ac:dyDescent="0.25">
      <c r="A97" s="133" t="s">
        <v>17</v>
      </c>
      <c r="B97" s="133">
        <v>5</v>
      </c>
      <c r="C97" s="133" t="s">
        <v>42</v>
      </c>
      <c r="D97" s="133"/>
      <c r="E97" s="135" t="s">
        <v>89</v>
      </c>
      <c r="F97" s="265" t="s">
        <v>16</v>
      </c>
      <c r="G97" s="115" t="s">
        <v>378</v>
      </c>
      <c r="H97" s="115" t="s">
        <v>378</v>
      </c>
      <c r="I97" s="135" t="s">
        <v>89</v>
      </c>
      <c r="J97" s="266" t="s">
        <v>491</v>
      </c>
      <c r="K97" s="168"/>
      <c r="L97" s="256"/>
    </row>
    <row r="98" spans="1:12" ht="40.5" customHeight="1" x14ac:dyDescent="0.25">
      <c r="A98" s="133" t="s">
        <v>17</v>
      </c>
      <c r="B98" s="133">
        <v>5</v>
      </c>
      <c r="C98" s="133" t="s">
        <v>20</v>
      </c>
      <c r="D98" s="133"/>
      <c r="E98" s="135" t="s">
        <v>90</v>
      </c>
      <c r="F98" s="265" t="s">
        <v>16</v>
      </c>
      <c r="G98" s="115" t="s">
        <v>378</v>
      </c>
      <c r="H98" s="115" t="s">
        <v>378</v>
      </c>
      <c r="I98" s="135" t="s">
        <v>91</v>
      </c>
      <c r="J98" s="266" t="s">
        <v>489</v>
      </c>
      <c r="K98" s="168"/>
      <c r="L98" s="256"/>
    </row>
    <row r="99" spans="1:12" ht="96" customHeight="1" x14ac:dyDescent="0.25">
      <c r="A99" s="133" t="s">
        <v>17</v>
      </c>
      <c r="B99" s="133">
        <v>5</v>
      </c>
      <c r="C99" s="133" t="s">
        <v>28</v>
      </c>
      <c r="D99" s="133"/>
      <c r="E99" s="135" t="s">
        <v>92</v>
      </c>
      <c r="F99" s="265" t="s">
        <v>16</v>
      </c>
      <c r="G99" s="115" t="s">
        <v>378</v>
      </c>
      <c r="H99" s="115" t="s">
        <v>378</v>
      </c>
      <c r="I99" s="135" t="s">
        <v>93</v>
      </c>
      <c r="J99" s="266" t="s">
        <v>488</v>
      </c>
      <c r="K99" s="168"/>
      <c r="L99" s="256"/>
    </row>
    <row r="100" spans="1:12" ht="261" customHeight="1" x14ac:dyDescent="0.25">
      <c r="A100" s="133" t="s">
        <v>17</v>
      </c>
      <c r="B100" s="133">
        <v>5</v>
      </c>
      <c r="C100" s="133" t="s">
        <v>24</v>
      </c>
      <c r="D100" s="133"/>
      <c r="E100" s="135" t="s">
        <v>53</v>
      </c>
      <c r="F100" s="265" t="s">
        <v>16</v>
      </c>
      <c r="G100" s="115" t="s">
        <v>378</v>
      </c>
      <c r="H100" s="115" t="s">
        <v>378</v>
      </c>
      <c r="I100" s="135" t="s">
        <v>53</v>
      </c>
      <c r="J100" s="266" t="s">
        <v>490</v>
      </c>
      <c r="K100" s="168"/>
      <c r="L100" s="256"/>
    </row>
    <row r="101" spans="1:12" ht="152.25" customHeight="1" x14ac:dyDescent="0.25">
      <c r="A101" s="133" t="s">
        <v>17</v>
      </c>
      <c r="B101" s="133">
        <v>5</v>
      </c>
      <c r="C101" s="133" t="s">
        <v>17</v>
      </c>
      <c r="D101" s="133"/>
      <c r="E101" s="135" t="s">
        <v>54</v>
      </c>
      <c r="F101" s="265" t="s">
        <v>16</v>
      </c>
      <c r="G101" s="115" t="s">
        <v>378</v>
      </c>
      <c r="H101" s="115" t="s">
        <v>378</v>
      </c>
      <c r="I101" s="137" t="s">
        <v>94</v>
      </c>
      <c r="J101" s="266" t="s">
        <v>495</v>
      </c>
      <c r="K101" s="168"/>
      <c r="L101" s="256"/>
    </row>
    <row r="102" spans="1:12" ht="104.25" customHeight="1" x14ac:dyDescent="0.25">
      <c r="A102" s="133" t="s">
        <v>17</v>
      </c>
      <c r="B102" s="133">
        <v>5</v>
      </c>
      <c r="C102" s="133" t="s">
        <v>30</v>
      </c>
      <c r="D102" s="133"/>
      <c r="E102" s="135" t="s">
        <v>95</v>
      </c>
      <c r="F102" s="265" t="s">
        <v>16</v>
      </c>
      <c r="G102" s="115" t="s">
        <v>378</v>
      </c>
      <c r="H102" s="115" t="s">
        <v>378</v>
      </c>
      <c r="I102" s="135" t="s">
        <v>96</v>
      </c>
      <c r="J102" s="266" t="s">
        <v>396</v>
      </c>
      <c r="K102" s="168"/>
      <c r="L102" s="256"/>
    </row>
    <row r="103" spans="1:12" ht="63.75" customHeight="1" x14ac:dyDescent="0.25">
      <c r="A103" s="133" t="s">
        <v>17</v>
      </c>
      <c r="B103" s="133">
        <v>5</v>
      </c>
      <c r="C103" s="133" t="s">
        <v>134</v>
      </c>
      <c r="D103" s="133"/>
      <c r="E103" s="135" t="s">
        <v>97</v>
      </c>
      <c r="F103" s="265" t="s">
        <v>16</v>
      </c>
      <c r="G103" s="115" t="s">
        <v>378</v>
      </c>
      <c r="H103" s="115" t="s">
        <v>378</v>
      </c>
      <c r="I103" s="135" t="s">
        <v>98</v>
      </c>
      <c r="J103" s="266" t="s">
        <v>459</v>
      </c>
      <c r="K103" s="113"/>
      <c r="L103" s="256"/>
    </row>
    <row r="104" spans="1:12" ht="54.75" customHeight="1" x14ac:dyDescent="0.25">
      <c r="A104" s="133" t="s">
        <v>17</v>
      </c>
      <c r="B104" s="133">
        <v>5</v>
      </c>
      <c r="C104" s="133" t="s">
        <v>136</v>
      </c>
      <c r="D104" s="133"/>
      <c r="E104" s="135" t="s">
        <v>99</v>
      </c>
      <c r="F104" s="265" t="s">
        <v>16</v>
      </c>
      <c r="G104" s="115" t="s">
        <v>378</v>
      </c>
      <c r="H104" s="115" t="s">
        <v>378</v>
      </c>
      <c r="I104" s="135" t="s">
        <v>100</v>
      </c>
      <c r="J104" s="266" t="s">
        <v>460</v>
      </c>
      <c r="K104" s="113"/>
      <c r="L104" s="256"/>
    </row>
    <row r="105" spans="1:12" ht="98.25" customHeight="1" x14ac:dyDescent="0.25">
      <c r="A105" s="133" t="s">
        <v>17</v>
      </c>
      <c r="B105" s="133">
        <v>5</v>
      </c>
      <c r="C105" s="133" t="s">
        <v>34</v>
      </c>
      <c r="D105" s="133"/>
      <c r="E105" s="135" t="s">
        <v>101</v>
      </c>
      <c r="F105" s="265" t="s">
        <v>220</v>
      </c>
      <c r="G105" s="115" t="s">
        <v>378</v>
      </c>
      <c r="H105" s="115" t="s">
        <v>378</v>
      </c>
      <c r="I105" s="135" t="s">
        <v>102</v>
      </c>
      <c r="J105" s="266" t="s">
        <v>493</v>
      </c>
      <c r="K105" s="168"/>
      <c r="L105" s="256"/>
    </row>
    <row r="106" spans="1:12" ht="129" customHeight="1" x14ac:dyDescent="0.25">
      <c r="A106" s="133" t="s">
        <v>17</v>
      </c>
      <c r="B106" s="133">
        <v>5</v>
      </c>
      <c r="C106" s="133" t="s">
        <v>37</v>
      </c>
      <c r="D106" s="133"/>
      <c r="E106" s="135" t="s">
        <v>104</v>
      </c>
      <c r="F106" s="265" t="s">
        <v>16</v>
      </c>
      <c r="G106" s="115" t="s">
        <v>378</v>
      </c>
      <c r="H106" s="115" t="s">
        <v>378</v>
      </c>
      <c r="I106" s="135" t="s">
        <v>105</v>
      </c>
      <c r="J106" s="266" t="s">
        <v>494</v>
      </c>
      <c r="K106" s="168"/>
      <c r="L106" s="256"/>
    </row>
    <row r="107" spans="1:12" ht="39.75" customHeight="1" x14ac:dyDescent="0.25">
      <c r="A107" s="133" t="s">
        <v>17</v>
      </c>
      <c r="B107" s="133" t="s">
        <v>51</v>
      </c>
      <c r="C107" s="133" t="s">
        <v>213</v>
      </c>
      <c r="D107" s="133"/>
      <c r="E107" s="135" t="s">
        <v>234</v>
      </c>
      <c r="F107" s="265" t="s">
        <v>16</v>
      </c>
      <c r="G107" s="115" t="s">
        <v>378</v>
      </c>
      <c r="H107" s="115" t="s">
        <v>378</v>
      </c>
      <c r="I107" s="135" t="s">
        <v>235</v>
      </c>
      <c r="J107" s="266" t="s">
        <v>496</v>
      </c>
      <c r="K107" s="168"/>
      <c r="L107" s="256"/>
    </row>
    <row r="108" spans="1:12" s="102" customFormat="1" ht="23.25" customHeight="1" x14ac:dyDescent="0.25">
      <c r="A108" s="136" t="s">
        <v>17</v>
      </c>
      <c r="B108" s="136">
        <v>6</v>
      </c>
      <c r="C108" s="136"/>
      <c r="D108" s="136"/>
      <c r="E108" s="444" t="s">
        <v>56</v>
      </c>
      <c r="F108" s="444"/>
      <c r="G108" s="444"/>
      <c r="H108" s="444"/>
      <c r="I108" s="444"/>
      <c r="J108" s="444"/>
      <c r="K108" s="444"/>
      <c r="L108" s="262"/>
    </row>
    <row r="109" spans="1:12" ht="45" customHeight="1" x14ac:dyDescent="0.25">
      <c r="A109" s="133" t="s">
        <v>17</v>
      </c>
      <c r="B109" s="133" t="s">
        <v>55</v>
      </c>
      <c r="C109" s="133" t="s">
        <v>19</v>
      </c>
      <c r="D109" s="133"/>
      <c r="E109" s="137" t="s">
        <v>156</v>
      </c>
      <c r="F109" s="265" t="s">
        <v>16</v>
      </c>
      <c r="G109" s="115" t="s">
        <v>378</v>
      </c>
      <c r="H109" s="115" t="s">
        <v>378</v>
      </c>
      <c r="I109" s="140" t="s">
        <v>156</v>
      </c>
      <c r="J109" s="266" t="s">
        <v>563</v>
      </c>
      <c r="K109" s="109"/>
      <c r="L109" s="257"/>
    </row>
    <row r="110" spans="1:12" ht="116.25" customHeight="1" x14ac:dyDescent="0.25">
      <c r="A110" s="133" t="s">
        <v>17</v>
      </c>
      <c r="B110" s="133" t="s">
        <v>55</v>
      </c>
      <c r="C110" s="133" t="s">
        <v>21</v>
      </c>
      <c r="D110" s="133"/>
      <c r="E110" s="137" t="s">
        <v>157</v>
      </c>
      <c r="F110" s="265" t="s">
        <v>16</v>
      </c>
      <c r="G110" s="115" t="s">
        <v>378</v>
      </c>
      <c r="H110" s="115" t="s">
        <v>378</v>
      </c>
      <c r="I110" s="141" t="s">
        <v>158</v>
      </c>
      <c r="J110" s="266" t="s">
        <v>397</v>
      </c>
      <c r="K110" s="109"/>
      <c r="L110" s="256"/>
    </row>
    <row r="111" spans="1:12" ht="75.75" customHeight="1" x14ac:dyDescent="0.25">
      <c r="A111" s="133" t="s">
        <v>17</v>
      </c>
      <c r="B111" s="133" t="s">
        <v>55</v>
      </c>
      <c r="C111" s="133" t="s">
        <v>42</v>
      </c>
      <c r="D111" s="133"/>
      <c r="E111" s="137" t="s">
        <v>159</v>
      </c>
      <c r="F111" s="265" t="s">
        <v>16</v>
      </c>
      <c r="G111" s="115" t="s">
        <v>378</v>
      </c>
      <c r="H111" s="115" t="s">
        <v>378</v>
      </c>
      <c r="I111" s="141" t="s">
        <v>160</v>
      </c>
      <c r="J111" s="244" t="s">
        <v>398</v>
      </c>
      <c r="K111" s="109"/>
      <c r="L111" s="256"/>
    </row>
  </sheetData>
  <mergeCells count="20">
    <mergeCell ref="E94:K94"/>
    <mergeCell ref="E108:K108"/>
    <mergeCell ref="A2:K2"/>
    <mergeCell ref="A5:K5"/>
    <mergeCell ref="A6:D6"/>
    <mergeCell ref="E6:E7"/>
    <mergeCell ref="F6:F7"/>
    <mergeCell ref="I6:I7"/>
    <mergeCell ref="J6:J7"/>
    <mergeCell ref="K6:K7"/>
    <mergeCell ref="G6:G7"/>
    <mergeCell ref="H6:H7"/>
    <mergeCell ref="A3:K3"/>
    <mergeCell ref="A4:K4"/>
    <mergeCell ref="L73:W73"/>
    <mergeCell ref="L74:W74"/>
    <mergeCell ref="E8:K8"/>
    <mergeCell ref="E77:K77"/>
    <mergeCell ref="E31:H31"/>
    <mergeCell ref="E57:J57"/>
  </mergeCells>
  <phoneticPr fontId="20" type="noConversion"/>
  <pageMargins left="0.39370078740157483" right="0" top="0.15748031496062992" bottom="0.15748031496062992" header="0.31496062992125984" footer="0.31496062992125984"/>
  <pageSetup paperSize="9" scale="78" orientation="landscape" r:id="rId1"/>
  <rowBreaks count="1" manualBreakCount="1">
    <brk id="101" max="10" man="1"/>
  </rowBreaks>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view="pageBreakPreview" zoomScale="60" zoomScaleNormal="90" workbookViewId="0">
      <pane ySplit="9" topLeftCell="A46" activePane="bottomLeft" state="frozen"/>
      <selection pane="bottomLeft" activeCell="I66" sqref="I66"/>
    </sheetView>
  </sheetViews>
  <sheetFormatPr defaultRowHeight="15" x14ac:dyDescent="0.25"/>
  <cols>
    <col min="1" max="1" width="4.140625" style="100" customWidth="1"/>
    <col min="2" max="2" width="4.5703125" style="100" customWidth="1"/>
    <col min="3" max="3" width="3.42578125" style="100" customWidth="1"/>
    <col min="4" max="4" width="46" style="100" customWidth="1"/>
    <col min="5" max="5" width="9.42578125" style="100" customWidth="1"/>
    <col min="6" max="7" width="10.7109375" style="98" customWidth="1"/>
    <col min="8" max="9" width="10.7109375" style="100" customWidth="1"/>
    <col min="10" max="10" width="14.7109375" style="100" customWidth="1"/>
    <col min="11" max="11" width="43.5703125" style="98" customWidth="1"/>
    <col min="12" max="254" width="9.140625" style="98"/>
    <col min="255" max="255" width="4.140625" style="98" customWidth="1"/>
    <col min="256" max="256" width="4.5703125" style="98" customWidth="1"/>
    <col min="257" max="257" width="3.42578125" style="98" customWidth="1"/>
    <col min="258" max="258" width="46" style="98" customWidth="1"/>
    <col min="259" max="259" width="9.42578125" style="98" customWidth="1"/>
    <col min="260" max="263" width="10.7109375" style="98" customWidth="1"/>
    <col min="264" max="264" width="14.7109375" style="98" customWidth="1"/>
    <col min="265" max="265" width="43.5703125" style="98" customWidth="1"/>
    <col min="266" max="510" width="9.140625" style="98"/>
    <col min="511" max="511" width="4.140625" style="98" customWidth="1"/>
    <col min="512" max="512" width="4.5703125" style="98" customWidth="1"/>
    <col min="513" max="513" width="3.42578125" style="98" customWidth="1"/>
    <col min="514" max="514" width="46" style="98" customWidth="1"/>
    <col min="515" max="515" width="9.42578125" style="98" customWidth="1"/>
    <col min="516" max="519" width="10.7109375" style="98" customWidth="1"/>
    <col min="520" max="520" width="14.7109375" style="98" customWidth="1"/>
    <col min="521" max="521" width="43.5703125" style="98" customWidth="1"/>
    <col min="522" max="766" width="9.140625" style="98"/>
    <col min="767" max="767" width="4.140625" style="98" customWidth="1"/>
    <col min="768" max="768" width="4.5703125" style="98" customWidth="1"/>
    <col min="769" max="769" width="3.42578125" style="98" customWidth="1"/>
    <col min="770" max="770" width="46" style="98" customWidth="1"/>
    <col min="771" max="771" width="9.42578125" style="98" customWidth="1"/>
    <col min="772" max="775" width="10.7109375" style="98" customWidth="1"/>
    <col min="776" max="776" width="14.7109375" style="98" customWidth="1"/>
    <col min="777" max="777" width="43.5703125" style="98" customWidth="1"/>
    <col min="778" max="1022" width="9.140625" style="98"/>
    <col min="1023" max="1023" width="4.140625" style="98" customWidth="1"/>
    <col min="1024" max="1024" width="4.5703125" style="98" customWidth="1"/>
    <col min="1025" max="1025" width="3.42578125" style="98" customWidth="1"/>
    <col min="1026" max="1026" width="46" style="98" customWidth="1"/>
    <col min="1027" max="1027" width="9.42578125" style="98" customWidth="1"/>
    <col min="1028" max="1031" width="10.7109375" style="98" customWidth="1"/>
    <col min="1032" max="1032" width="14.7109375" style="98" customWidth="1"/>
    <col min="1033" max="1033" width="43.5703125" style="98" customWidth="1"/>
    <col min="1034" max="1278" width="9.140625" style="98"/>
    <col min="1279" max="1279" width="4.140625" style="98" customWidth="1"/>
    <col min="1280" max="1280" width="4.5703125" style="98" customWidth="1"/>
    <col min="1281" max="1281" width="3.42578125" style="98" customWidth="1"/>
    <col min="1282" max="1282" width="46" style="98" customWidth="1"/>
    <col min="1283" max="1283" width="9.42578125" style="98" customWidth="1"/>
    <col min="1284" max="1287" width="10.7109375" style="98" customWidth="1"/>
    <col min="1288" max="1288" width="14.7109375" style="98" customWidth="1"/>
    <col min="1289" max="1289" width="43.5703125" style="98" customWidth="1"/>
    <col min="1290" max="1534" width="9.140625" style="98"/>
    <col min="1535" max="1535" width="4.140625" style="98" customWidth="1"/>
    <col min="1536" max="1536" width="4.5703125" style="98" customWidth="1"/>
    <col min="1537" max="1537" width="3.42578125" style="98" customWidth="1"/>
    <col min="1538" max="1538" width="46" style="98" customWidth="1"/>
    <col min="1539" max="1539" width="9.42578125" style="98" customWidth="1"/>
    <col min="1540" max="1543" width="10.7109375" style="98" customWidth="1"/>
    <col min="1544" max="1544" width="14.7109375" style="98" customWidth="1"/>
    <col min="1545" max="1545" width="43.5703125" style="98" customWidth="1"/>
    <col min="1546" max="1790" width="9.140625" style="98"/>
    <col min="1791" max="1791" width="4.140625" style="98" customWidth="1"/>
    <col min="1792" max="1792" width="4.5703125" style="98" customWidth="1"/>
    <col min="1793" max="1793" width="3.42578125" style="98" customWidth="1"/>
    <col min="1794" max="1794" width="46" style="98" customWidth="1"/>
    <col min="1795" max="1795" width="9.42578125" style="98" customWidth="1"/>
    <col min="1796" max="1799" width="10.7109375" style="98" customWidth="1"/>
    <col min="1800" max="1800" width="14.7109375" style="98" customWidth="1"/>
    <col min="1801" max="1801" width="43.5703125" style="98" customWidth="1"/>
    <col min="1802" max="2046" width="9.140625" style="98"/>
    <col min="2047" max="2047" width="4.140625" style="98" customWidth="1"/>
    <col min="2048" max="2048" width="4.5703125" style="98" customWidth="1"/>
    <col min="2049" max="2049" width="3.42578125" style="98" customWidth="1"/>
    <col min="2050" max="2050" width="46" style="98" customWidth="1"/>
    <col min="2051" max="2051" width="9.42578125" style="98" customWidth="1"/>
    <col min="2052" max="2055" width="10.7109375" style="98" customWidth="1"/>
    <col min="2056" max="2056" width="14.7109375" style="98" customWidth="1"/>
    <col min="2057" max="2057" width="43.5703125" style="98" customWidth="1"/>
    <col min="2058" max="2302" width="9.140625" style="98"/>
    <col min="2303" max="2303" width="4.140625" style="98" customWidth="1"/>
    <col min="2304" max="2304" width="4.5703125" style="98" customWidth="1"/>
    <col min="2305" max="2305" width="3.42578125" style="98" customWidth="1"/>
    <col min="2306" max="2306" width="46" style="98" customWidth="1"/>
    <col min="2307" max="2307" width="9.42578125" style="98" customWidth="1"/>
    <col min="2308" max="2311" width="10.7109375" style="98" customWidth="1"/>
    <col min="2312" max="2312" width="14.7109375" style="98" customWidth="1"/>
    <col min="2313" max="2313" width="43.5703125" style="98" customWidth="1"/>
    <col min="2314" max="2558" width="9.140625" style="98"/>
    <col min="2559" max="2559" width="4.140625" style="98" customWidth="1"/>
    <col min="2560" max="2560" width="4.5703125" style="98" customWidth="1"/>
    <col min="2561" max="2561" width="3.42578125" style="98" customWidth="1"/>
    <col min="2562" max="2562" width="46" style="98" customWidth="1"/>
    <col min="2563" max="2563" width="9.42578125" style="98" customWidth="1"/>
    <col min="2564" max="2567" width="10.7109375" style="98" customWidth="1"/>
    <col min="2568" max="2568" width="14.7109375" style="98" customWidth="1"/>
    <col min="2569" max="2569" width="43.5703125" style="98" customWidth="1"/>
    <col min="2570" max="2814" width="9.140625" style="98"/>
    <col min="2815" max="2815" width="4.140625" style="98" customWidth="1"/>
    <col min="2816" max="2816" width="4.5703125" style="98" customWidth="1"/>
    <col min="2817" max="2817" width="3.42578125" style="98" customWidth="1"/>
    <col min="2818" max="2818" width="46" style="98" customWidth="1"/>
    <col min="2819" max="2819" width="9.42578125" style="98" customWidth="1"/>
    <col min="2820" max="2823" width="10.7109375" style="98" customWidth="1"/>
    <col min="2824" max="2824" width="14.7109375" style="98" customWidth="1"/>
    <col min="2825" max="2825" width="43.5703125" style="98" customWidth="1"/>
    <col min="2826" max="3070" width="9.140625" style="98"/>
    <col min="3071" max="3071" width="4.140625" style="98" customWidth="1"/>
    <col min="3072" max="3072" width="4.5703125" style="98" customWidth="1"/>
    <col min="3073" max="3073" width="3.42578125" style="98" customWidth="1"/>
    <col min="3074" max="3074" width="46" style="98" customWidth="1"/>
    <col min="3075" max="3075" width="9.42578125" style="98" customWidth="1"/>
    <col min="3076" max="3079" width="10.7109375" style="98" customWidth="1"/>
    <col min="3080" max="3080" width="14.7109375" style="98" customWidth="1"/>
    <col min="3081" max="3081" width="43.5703125" style="98" customWidth="1"/>
    <col min="3082" max="3326" width="9.140625" style="98"/>
    <col min="3327" max="3327" width="4.140625" style="98" customWidth="1"/>
    <col min="3328" max="3328" width="4.5703125" style="98" customWidth="1"/>
    <col min="3329" max="3329" width="3.42578125" style="98" customWidth="1"/>
    <col min="3330" max="3330" width="46" style="98" customWidth="1"/>
    <col min="3331" max="3331" width="9.42578125" style="98" customWidth="1"/>
    <col min="3332" max="3335" width="10.7109375" style="98" customWidth="1"/>
    <col min="3336" max="3336" width="14.7109375" style="98" customWidth="1"/>
    <col min="3337" max="3337" width="43.5703125" style="98" customWidth="1"/>
    <col min="3338" max="3582" width="9.140625" style="98"/>
    <col min="3583" max="3583" width="4.140625" style="98" customWidth="1"/>
    <col min="3584" max="3584" width="4.5703125" style="98" customWidth="1"/>
    <col min="3585" max="3585" width="3.42578125" style="98" customWidth="1"/>
    <col min="3586" max="3586" width="46" style="98" customWidth="1"/>
    <col min="3587" max="3587" width="9.42578125" style="98" customWidth="1"/>
    <col min="3588" max="3591" width="10.7109375" style="98" customWidth="1"/>
    <col min="3592" max="3592" width="14.7109375" style="98" customWidth="1"/>
    <col min="3593" max="3593" width="43.5703125" style="98" customWidth="1"/>
    <col min="3594" max="3838" width="9.140625" style="98"/>
    <col min="3839" max="3839" width="4.140625" style="98" customWidth="1"/>
    <col min="3840" max="3840" width="4.5703125" style="98" customWidth="1"/>
    <col min="3841" max="3841" width="3.42578125" style="98" customWidth="1"/>
    <col min="3842" max="3842" width="46" style="98" customWidth="1"/>
    <col min="3843" max="3843" width="9.42578125" style="98" customWidth="1"/>
    <col min="3844" max="3847" width="10.7109375" style="98" customWidth="1"/>
    <col min="3848" max="3848" width="14.7109375" style="98" customWidth="1"/>
    <col min="3849" max="3849" width="43.5703125" style="98" customWidth="1"/>
    <col min="3850" max="4094" width="9.140625" style="98"/>
    <col min="4095" max="4095" width="4.140625" style="98" customWidth="1"/>
    <col min="4096" max="4096" width="4.5703125" style="98" customWidth="1"/>
    <col min="4097" max="4097" width="3.42578125" style="98" customWidth="1"/>
    <col min="4098" max="4098" width="46" style="98" customWidth="1"/>
    <col min="4099" max="4099" width="9.42578125" style="98" customWidth="1"/>
    <col min="4100" max="4103" width="10.7109375" style="98" customWidth="1"/>
    <col min="4104" max="4104" width="14.7109375" style="98" customWidth="1"/>
    <col min="4105" max="4105" width="43.5703125" style="98" customWidth="1"/>
    <col min="4106" max="4350" width="9.140625" style="98"/>
    <col min="4351" max="4351" width="4.140625" style="98" customWidth="1"/>
    <col min="4352" max="4352" width="4.5703125" style="98" customWidth="1"/>
    <col min="4353" max="4353" width="3.42578125" style="98" customWidth="1"/>
    <col min="4354" max="4354" width="46" style="98" customWidth="1"/>
    <col min="4355" max="4355" width="9.42578125" style="98" customWidth="1"/>
    <col min="4356" max="4359" width="10.7109375" style="98" customWidth="1"/>
    <col min="4360" max="4360" width="14.7109375" style="98" customWidth="1"/>
    <col min="4361" max="4361" width="43.5703125" style="98" customWidth="1"/>
    <col min="4362" max="4606" width="9.140625" style="98"/>
    <col min="4607" max="4607" width="4.140625" style="98" customWidth="1"/>
    <col min="4608" max="4608" width="4.5703125" style="98" customWidth="1"/>
    <col min="4609" max="4609" width="3.42578125" style="98" customWidth="1"/>
    <col min="4610" max="4610" width="46" style="98" customWidth="1"/>
    <col min="4611" max="4611" width="9.42578125" style="98" customWidth="1"/>
    <col min="4612" max="4615" width="10.7109375" style="98" customWidth="1"/>
    <col min="4616" max="4616" width="14.7109375" style="98" customWidth="1"/>
    <col min="4617" max="4617" width="43.5703125" style="98" customWidth="1"/>
    <col min="4618" max="4862" width="9.140625" style="98"/>
    <col min="4863" max="4863" width="4.140625" style="98" customWidth="1"/>
    <col min="4864" max="4864" width="4.5703125" style="98" customWidth="1"/>
    <col min="4865" max="4865" width="3.42578125" style="98" customWidth="1"/>
    <col min="4866" max="4866" width="46" style="98" customWidth="1"/>
    <col min="4867" max="4867" width="9.42578125" style="98" customWidth="1"/>
    <col min="4868" max="4871" width="10.7109375" style="98" customWidth="1"/>
    <col min="4872" max="4872" width="14.7109375" style="98" customWidth="1"/>
    <col min="4873" max="4873" width="43.5703125" style="98" customWidth="1"/>
    <col min="4874" max="5118" width="9.140625" style="98"/>
    <col min="5119" max="5119" width="4.140625" style="98" customWidth="1"/>
    <col min="5120" max="5120" width="4.5703125" style="98" customWidth="1"/>
    <col min="5121" max="5121" width="3.42578125" style="98" customWidth="1"/>
    <col min="5122" max="5122" width="46" style="98" customWidth="1"/>
    <col min="5123" max="5123" width="9.42578125" style="98" customWidth="1"/>
    <col min="5124" max="5127" width="10.7109375" style="98" customWidth="1"/>
    <col min="5128" max="5128" width="14.7109375" style="98" customWidth="1"/>
    <col min="5129" max="5129" width="43.5703125" style="98" customWidth="1"/>
    <col min="5130" max="5374" width="9.140625" style="98"/>
    <col min="5375" max="5375" width="4.140625" style="98" customWidth="1"/>
    <col min="5376" max="5376" width="4.5703125" style="98" customWidth="1"/>
    <col min="5377" max="5377" width="3.42578125" style="98" customWidth="1"/>
    <col min="5378" max="5378" width="46" style="98" customWidth="1"/>
    <col min="5379" max="5379" width="9.42578125" style="98" customWidth="1"/>
    <col min="5380" max="5383" width="10.7109375" style="98" customWidth="1"/>
    <col min="5384" max="5384" width="14.7109375" style="98" customWidth="1"/>
    <col min="5385" max="5385" width="43.5703125" style="98" customWidth="1"/>
    <col min="5386" max="5630" width="9.140625" style="98"/>
    <col min="5631" max="5631" width="4.140625" style="98" customWidth="1"/>
    <col min="5632" max="5632" width="4.5703125" style="98" customWidth="1"/>
    <col min="5633" max="5633" width="3.42578125" style="98" customWidth="1"/>
    <col min="5634" max="5634" width="46" style="98" customWidth="1"/>
    <col min="5635" max="5635" width="9.42578125" style="98" customWidth="1"/>
    <col min="5636" max="5639" width="10.7109375" style="98" customWidth="1"/>
    <col min="5640" max="5640" width="14.7109375" style="98" customWidth="1"/>
    <col min="5641" max="5641" width="43.5703125" style="98" customWidth="1"/>
    <col min="5642" max="5886" width="9.140625" style="98"/>
    <col min="5887" max="5887" width="4.140625" style="98" customWidth="1"/>
    <col min="5888" max="5888" width="4.5703125" style="98" customWidth="1"/>
    <col min="5889" max="5889" width="3.42578125" style="98" customWidth="1"/>
    <col min="5890" max="5890" width="46" style="98" customWidth="1"/>
    <col min="5891" max="5891" width="9.42578125" style="98" customWidth="1"/>
    <col min="5892" max="5895" width="10.7109375" style="98" customWidth="1"/>
    <col min="5896" max="5896" width="14.7109375" style="98" customWidth="1"/>
    <col min="5897" max="5897" width="43.5703125" style="98" customWidth="1"/>
    <col min="5898" max="6142" width="9.140625" style="98"/>
    <col min="6143" max="6143" width="4.140625" style="98" customWidth="1"/>
    <col min="6144" max="6144" width="4.5703125" style="98" customWidth="1"/>
    <col min="6145" max="6145" width="3.42578125" style="98" customWidth="1"/>
    <col min="6146" max="6146" width="46" style="98" customWidth="1"/>
    <col min="6147" max="6147" width="9.42578125" style="98" customWidth="1"/>
    <col min="6148" max="6151" width="10.7109375" style="98" customWidth="1"/>
    <col min="6152" max="6152" width="14.7109375" style="98" customWidth="1"/>
    <col min="6153" max="6153" width="43.5703125" style="98" customWidth="1"/>
    <col min="6154" max="6398" width="9.140625" style="98"/>
    <col min="6399" max="6399" width="4.140625" style="98" customWidth="1"/>
    <col min="6400" max="6400" width="4.5703125" style="98" customWidth="1"/>
    <col min="6401" max="6401" width="3.42578125" style="98" customWidth="1"/>
    <col min="6402" max="6402" width="46" style="98" customWidth="1"/>
    <col min="6403" max="6403" width="9.42578125" style="98" customWidth="1"/>
    <col min="6404" max="6407" width="10.7109375" style="98" customWidth="1"/>
    <col min="6408" max="6408" width="14.7109375" style="98" customWidth="1"/>
    <col min="6409" max="6409" width="43.5703125" style="98" customWidth="1"/>
    <col min="6410" max="6654" width="9.140625" style="98"/>
    <col min="6655" max="6655" width="4.140625" style="98" customWidth="1"/>
    <col min="6656" max="6656" width="4.5703125" style="98" customWidth="1"/>
    <col min="6657" max="6657" width="3.42578125" style="98" customWidth="1"/>
    <col min="6658" max="6658" width="46" style="98" customWidth="1"/>
    <col min="6659" max="6659" width="9.42578125" style="98" customWidth="1"/>
    <col min="6660" max="6663" width="10.7109375" style="98" customWidth="1"/>
    <col min="6664" max="6664" width="14.7109375" style="98" customWidth="1"/>
    <col min="6665" max="6665" width="43.5703125" style="98" customWidth="1"/>
    <col min="6666" max="6910" width="9.140625" style="98"/>
    <col min="6911" max="6911" width="4.140625" style="98" customWidth="1"/>
    <col min="6912" max="6912" width="4.5703125" style="98" customWidth="1"/>
    <col min="6913" max="6913" width="3.42578125" style="98" customWidth="1"/>
    <col min="6914" max="6914" width="46" style="98" customWidth="1"/>
    <col min="6915" max="6915" width="9.42578125" style="98" customWidth="1"/>
    <col min="6916" max="6919" width="10.7109375" style="98" customWidth="1"/>
    <col min="6920" max="6920" width="14.7109375" style="98" customWidth="1"/>
    <col min="6921" max="6921" width="43.5703125" style="98" customWidth="1"/>
    <col min="6922" max="7166" width="9.140625" style="98"/>
    <col min="7167" max="7167" width="4.140625" style="98" customWidth="1"/>
    <col min="7168" max="7168" width="4.5703125" style="98" customWidth="1"/>
    <col min="7169" max="7169" width="3.42578125" style="98" customWidth="1"/>
    <col min="7170" max="7170" width="46" style="98" customWidth="1"/>
    <col min="7171" max="7171" width="9.42578125" style="98" customWidth="1"/>
    <col min="7172" max="7175" width="10.7109375" style="98" customWidth="1"/>
    <col min="7176" max="7176" width="14.7109375" style="98" customWidth="1"/>
    <col min="7177" max="7177" width="43.5703125" style="98" customWidth="1"/>
    <col min="7178" max="7422" width="9.140625" style="98"/>
    <col min="7423" max="7423" width="4.140625" style="98" customWidth="1"/>
    <col min="7424" max="7424" width="4.5703125" style="98" customWidth="1"/>
    <col min="7425" max="7425" width="3.42578125" style="98" customWidth="1"/>
    <col min="7426" max="7426" width="46" style="98" customWidth="1"/>
    <col min="7427" max="7427" width="9.42578125" style="98" customWidth="1"/>
    <col min="7428" max="7431" width="10.7109375" style="98" customWidth="1"/>
    <col min="7432" max="7432" width="14.7109375" style="98" customWidth="1"/>
    <col min="7433" max="7433" width="43.5703125" style="98" customWidth="1"/>
    <col min="7434" max="7678" width="9.140625" style="98"/>
    <col min="7679" max="7679" width="4.140625" style="98" customWidth="1"/>
    <col min="7680" max="7680" width="4.5703125" style="98" customWidth="1"/>
    <col min="7681" max="7681" width="3.42578125" style="98" customWidth="1"/>
    <col min="7682" max="7682" width="46" style="98" customWidth="1"/>
    <col min="7683" max="7683" width="9.42578125" style="98" customWidth="1"/>
    <col min="7684" max="7687" width="10.7109375" style="98" customWidth="1"/>
    <col min="7688" max="7688" width="14.7109375" style="98" customWidth="1"/>
    <col min="7689" max="7689" width="43.5703125" style="98" customWidth="1"/>
    <col min="7690" max="7934" width="9.140625" style="98"/>
    <col min="7935" max="7935" width="4.140625" style="98" customWidth="1"/>
    <col min="7936" max="7936" width="4.5703125" style="98" customWidth="1"/>
    <col min="7937" max="7937" width="3.42578125" style="98" customWidth="1"/>
    <col min="7938" max="7938" width="46" style="98" customWidth="1"/>
    <col min="7939" max="7939" width="9.42578125" style="98" customWidth="1"/>
    <col min="7940" max="7943" width="10.7109375" style="98" customWidth="1"/>
    <col min="7944" max="7944" width="14.7109375" style="98" customWidth="1"/>
    <col min="7945" max="7945" width="43.5703125" style="98" customWidth="1"/>
    <col min="7946" max="8190" width="9.140625" style="98"/>
    <col min="8191" max="8191" width="4.140625" style="98" customWidth="1"/>
    <col min="8192" max="8192" width="4.5703125" style="98" customWidth="1"/>
    <col min="8193" max="8193" width="3.42578125" style="98" customWidth="1"/>
    <col min="8194" max="8194" width="46" style="98" customWidth="1"/>
    <col min="8195" max="8195" width="9.42578125" style="98" customWidth="1"/>
    <col min="8196" max="8199" width="10.7109375" style="98" customWidth="1"/>
    <col min="8200" max="8200" width="14.7109375" style="98" customWidth="1"/>
    <col min="8201" max="8201" width="43.5703125" style="98" customWidth="1"/>
    <col min="8202" max="8446" width="9.140625" style="98"/>
    <col min="8447" max="8447" width="4.140625" style="98" customWidth="1"/>
    <col min="8448" max="8448" width="4.5703125" style="98" customWidth="1"/>
    <col min="8449" max="8449" width="3.42578125" style="98" customWidth="1"/>
    <col min="8450" max="8450" width="46" style="98" customWidth="1"/>
    <col min="8451" max="8451" width="9.42578125" style="98" customWidth="1"/>
    <col min="8452" max="8455" width="10.7109375" style="98" customWidth="1"/>
    <col min="8456" max="8456" width="14.7109375" style="98" customWidth="1"/>
    <col min="8457" max="8457" width="43.5703125" style="98" customWidth="1"/>
    <col min="8458" max="8702" width="9.140625" style="98"/>
    <col min="8703" max="8703" width="4.140625" style="98" customWidth="1"/>
    <col min="8704" max="8704" width="4.5703125" style="98" customWidth="1"/>
    <col min="8705" max="8705" width="3.42578125" style="98" customWidth="1"/>
    <col min="8706" max="8706" width="46" style="98" customWidth="1"/>
    <col min="8707" max="8707" width="9.42578125" style="98" customWidth="1"/>
    <col min="8708" max="8711" width="10.7109375" style="98" customWidth="1"/>
    <col min="8712" max="8712" width="14.7109375" style="98" customWidth="1"/>
    <col min="8713" max="8713" width="43.5703125" style="98" customWidth="1"/>
    <col min="8714" max="8958" width="9.140625" style="98"/>
    <col min="8959" max="8959" width="4.140625" style="98" customWidth="1"/>
    <col min="8960" max="8960" width="4.5703125" style="98" customWidth="1"/>
    <col min="8961" max="8961" width="3.42578125" style="98" customWidth="1"/>
    <col min="8962" max="8962" width="46" style="98" customWidth="1"/>
    <col min="8963" max="8963" width="9.42578125" style="98" customWidth="1"/>
    <col min="8964" max="8967" width="10.7109375" style="98" customWidth="1"/>
    <col min="8968" max="8968" width="14.7109375" style="98" customWidth="1"/>
    <col min="8969" max="8969" width="43.5703125" style="98" customWidth="1"/>
    <col min="8970" max="9214" width="9.140625" style="98"/>
    <col min="9215" max="9215" width="4.140625" style="98" customWidth="1"/>
    <col min="9216" max="9216" width="4.5703125" style="98" customWidth="1"/>
    <col min="9217" max="9217" width="3.42578125" style="98" customWidth="1"/>
    <col min="9218" max="9218" width="46" style="98" customWidth="1"/>
    <col min="9219" max="9219" width="9.42578125" style="98" customWidth="1"/>
    <col min="9220" max="9223" width="10.7109375" style="98" customWidth="1"/>
    <col min="9224" max="9224" width="14.7109375" style="98" customWidth="1"/>
    <col min="9225" max="9225" width="43.5703125" style="98" customWidth="1"/>
    <col min="9226" max="9470" width="9.140625" style="98"/>
    <col min="9471" max="9471" width="4.140625" style="98" customWidth="1"/>
    <col min="9472" max="9472" width="4.5703125" style="98" customWidth="1"/>
    <col min="9473" max="9473" width="3.42578125" style="98" customWidth="1"/>
    <col min="9474" max="9474" width="46" style="98" customWidth="1"/>
    <col min="9475" max="9475" width="9.42578125" style="98" customWidth="1"/>
    <col min="9476" max="9479" width="10.7109375" style="98" customWidth="1"/>
    <col min="9480" max="9480" width="14.7109375" style="98" customWidth="1"/>
    <col min="9481" max="9481" width="43.5703125" style="98" customWidth="1"/>
    <col min="9482" max="9726" width="9.140625" style="98"/>
    <col min="9727" max="9727" width="4.140625" style="98" customWidth="1"/>
    <col min="9728" max="9728" width="4.5703125" style="98" customWidth="1"/>
    <col min="9729" max="9729" width="3.42578125" style="98" customWidth="1"/>
    <col min="9730" max="9730" width="46" style="98" customWidth="1"/>
    <col min="9731" max="9731" width="9.42578125" style="98" customWidth="1"/>
    <col min="9732" max="9735" width="10.7109375" style="98" customWidth="1"/>
    <col min="9736" max="9736" width="14.7109375" style="98" customWidth="1"/>
    <col min="9737" max="9737" width="43.5703125" style="98" customWidth="1"/>
    <col min="9738" max="9982" width="9.140625" style="98"/>
    <col min="9983" max="9983" width="4.140625" style="98" customWidth="1"/>
    <col min="9984" max="9984" width="4.5703125" style="98" customWidth="1"/>
    <col min="9985" max="9985" width="3.42578125" style="98" customWidth="1"/>
    <col min="9986" max="9986" width="46" style="98" customWidth="1"/>
    <col min="9987" max="9987" width="9.42578125" style="98" customWidth="1"/>
    <col min="9988" max="9991" width="10.7109375" style="98" customWidth="1"/>
    <col min="9992" max="9992" width="14.7109375" style="98" customWidth="1"/>
    <col min="9993" max="9993" width="43.5703125" style="98" customWidth="1"/>
    <col min="9994" max="10238" width="9.140625" style="98"/>
    <col min="10239" max="10239" width="4.140625" style="98" customWidth="1"/>
    <col min="10240" max="10240" width="4.5703125" style="98" customWidth="1"/>
    <col min="10241" max="10241" width="3.42578125" style="98" customWidth="1"/>
    <col min="10242" max="10242" width="46" style="98" customWidth="1"/>
    <col min="10243" max="10243" width="9.42578125" style="98" customWidth="1"/>
    <col min="10244" max="10247" width="10.7109375" style="98" customWidth="1"/>
    <col min="10248" max="10248" width="14.7109375" style="98" customWidth="1"/>
    <col min="10249" max="10249" width="43.5703125" style="98" customWidth="1"/>
    <col min="10250" max="10494" width="9.140625" style="98"/>
    <col min="10495" max="10495" width="4.140625" style="98" customWidth="1"/>
    <col min="10496" max="10496" width="4.5703125" style="98" customWidth="1"/>
    <col min="10497" max="10497" width="3.42578125" style="98" customWidth="1"/>
    <col min="10498" max="10498" width="46" style="98" customWidth="1"/>
    <col min="10499" max="10499" width="9.42578125" style="98" customWidth="1"/>
    <col min="10500" max="10503" width="10.7109375" style="98" customWidth="1"/>
    <col min="10504" max="10504" width="14.7109375" style="98" customWidth="1"/>
    <col min="10505" max="10505" width="43.5703125" style="98" customWidth="1"/>
    <col min="10506" max="10750" width="9.140625" style="98"/>
    <col min="10751" max="10751" width="4.140625" style="98" customWidth="1"/>
    <col min="10752" max="10752" width="4.5703125" style="98" customWidth="1"/>
    <col min="10753" max="10753" width="3.42578125" style="98" customWidth="1"/>
    <col min="10754" max="10754" width="46" style="98" customWidth="1"/>
    <col min="10755" max="10755" width="9.42578125" style="98" customWidth="1"/>
    <col min="10756" max="10759" width="10.7109375" style="98" customWidth="1"/>
    <col min="10760" max="10760" width="14.7109375" style="98" customWidth="1"/>
    <col min="10761" max="10761" width="43.5703125" style="98" customWidth="1"/>
    <col min="10762" max="11006" width="9.140625" style="98"/>
    <col min="11007" max="11007" width="4.140625" style="98" customWidth="1"/>
    <col min="11008" max="11008" width="4.5703125" style="98" customWidth="1"/>
    <col min="11009" max="11009" width="3.42578125" style="98" customWidth="1"/>
    <col min="11010" max="11010" width="46" style="98" customWidth="1"/>
    <col min="11011" max="11011" width="9.42578125" style="98" customWidth="1"/>
    <col min="11012" max="11015" width="10.7109375" style="98" customWidth="1"/>
    <col min="11016" max="11016" width="14.7109375" style="98" customWidth="1"/>
    <col min="11017" max="11017" width="43.5703125" style="98" customWidth="1"/>
    <col min="11018" max="11262" width="9.140625" style="98"/>
    <col min="11263" max="11263" width="4.140625" style="98" customWidth="1"/>
    <col min="11264" max="11264" width="4.5703125" style="98" customWidth="1"/>
    <col min="11265" max="11265" width="3.42578125" style="98" customWidth="1"/>
    <col min="11266" max="11266" width="46" style="98" customWidth="1"/>
    <col min="11267" max="11267" width="9.42578125" style="98" customWidth="1"/>
    <col min="11268" max="11271" width="10.7109375" style="98" customWidth="1"/>
    <col min="11272" max="11272" width="14.7109375" style="98" customWidth="1"/>
    <col min="11273" max="11273" width="43.5703125" style="98" customWidth="1"/>
    <col min="11274" max="11518" width="9.140625" style="98"/>
    <col min="11519" max="11519" width="4.140625" style="98" customWidth="1"/>
    <col min="11520" max="11520" width="4.5703125" style="98" customWidth="1"/>
    <col min="11521" max="11521" width="3.42578125" style="98" customWidth="1"/>
    <col min="11522" max="11522" width="46" style="98" customWidth="1"/>
    <col min="11523" max="11523" width="9.42578125" style="98" customWidth="1"/>
    <col min="11524" max="11527" width="10.7109375" style="98" customWidth="1"/>
    <col min="11528" max="11528" width="14.7109375" style="98" customWidth="1"/>
    <col min="11529" max="11529" width="43.5703125" style="98" customWidth="1"/>
    <col min="11530" max="11774" width="9.140625" style="98"/>
    <col min="11775" max="11775" width="4.140625" style="98" customWidth="1"/>
    <col min="11776" max="11776" width="4.5703125" style="98" customWidth="1"/>
    <col min="11777" max="11777" width="3.42578125" style="98" customWidth="1"/>
    <col min="11778" max="11778" width="46" style="98" customWidth="1"/>
    <col min="11779" max="11779" width="9.42578125" style="98" customWidth="1"/>
    <col min="11780" max="11783" width="10.7109375" style="98" customWidth="1"/>
    <col min="11784" max="11784" width="14.7109375" style="98" customWidth="1"/>
    <col min="11785" max="11785" width="43.5703125" style="98" customWidth="1"/>
    <col min="11786" max="12030" width="9.140625" style="98"/>
    <col min="12031" max="12031" width="4.140625" style="98" customWidth="1"/>
    <col min="12032" max="12032" width="4.5703125" style="98" customWidth="1"/>
    <col min="12033" max="12033" width="3.42578125" style="98" customWidth="1"/>
    <col min="12034" max="12034" width="46" style="98" customWidth="1"/>
    <col min="12035" max="12035" width="9.42578125" style="98" customWidth="1"/>
    <col min="12036" max="12039" width="10.7109375" style="98" customWidth="1"/>
    <col min="12040" max="12040" width="14.7109375" style="98" customWidth="1"/>
    <col min="12041" max="12041" width="43.5703125" style="98" customWidth="1"/>
    <col min="12042" max="12286" width="9.140625" style="98"/>
    <col min="12287" max="12287" width="4.140625" style="98" customWidth="1"/>
    <col min="12288" max="12288" width="4.5703125" style="98" customWidth="1"/>
    <col min="12289" max="12289" width="3.42578125" style="98" customWidth="1"/>
    <col min="12290" max="12290" width="46" style="98" customWidth="1"/>
    <col min="12291" max="12291" width="9.42578125" style="98" customWidth="1"/>
    <col min="12292" max="12295" width="10.7109375" style="98" customWidth="1"/>
    <col min="12296" max="12296" width="14.7109375" style="98" customWidth="1"/>
    <col min="12297" max="12297" width="43.5703125" style="98" customWidth="1"/>
    <col min="12298" max="12542" width="9.140625" style="98"/>
    <col min="12543" max="12543" width="4.140625" style="98" customWidth="1"/>
    <col min="12544" max="12544" width="4.5703125" style="98" customWidth="1"/>
    <col min="12545" max="12545" width="3.42578125" style="98" customWidth="1"/>
    <col min="12546" max="12546" width="46" style="98" customWidth="1"/>
    <col min="12547" max="12547" width="9.42578125" style="98" customWidth="1"/>
    <col min="12548" max="12551" width="10.7109375" style="98" customWidth="1"/>
    <col min="12552" max="12552" width="14.7109375" style="98" customWidth="1"/>
    <col min="12553" max="12553" width="43.5703125" style="98" customWidth="1"/>
    <col min="12554" max="12798" width="9.140625" style="98"/>
    <col min="12799" max="12799" width="4.140625" style="98" customWidth="1"/>
    <col min="12800" max="12800" width="4.5703125" style="98" customWidth="1"/>
    <col min="12801" max="12801" width="3.42578125" style="98" customWidth="1"/>
    <col min="12802" max="12802" width="46" style="98" customWidth="1"/>
    <col min="12803" max="12803" width="9.42578125" style="98" customWidth="1"/>
    <col min="12804" max="12807" width="10.7109375" style="98" customWidth="1"/>
    <col min="12808" max="12808" width="14.7109375" style="98" customWidth="1"/>
    <col min="12809" max="12809" width="43.5703125" style="98" customWidth="1"/>
    <col min="12810" max="13054" width="9.140625" style="98"/>
    <col min="13055" max="13055" width="4.140625" style="98" customWidth="1"/>
    <col min="13056" max="13056" width="4.5703125" style="98" customWidth="1"/>
    <col min="13057" max="13057" width="3.42578125" style="98" customWidth="1"/>
    <col min="13058" max="13058" width="46" style="98" customWidth="1"/>
    <col min="13059" max="13059" width="9.42578125" style="98" customWidth="1"/>
    <col min="13060" max="13063" width="10.7109375" style="98" customWidth="1"/>
    <col min="13064" max="13064" width="14.7109375" style="98" customWidth="1"/>
    <col min="13065" max="13065" width="43.5703125" style="98" customWidth="1"/>
    <col min="13066" max="13310" width="9.140625" style="98"/>
    <col min="13311" max="13311" width="4.140625" style="98" customWidth="1"/>
    <col min="13312" max="13312" width="4.5703125" style="98" customWidth="1"/>
    <col min="13313" max="13313" width="3.42578125" style="98" customWidth="1"/>
    <col min="13314" max="13314" width="46" style="98" customWidth="1"/>
    <col min="13315" max="13315" width="9.42578125" style="98" customWidth="1"/>
    <col min="13316" max="13319" width="10.7109375" style="98" customWidth="1"/>
    <col min="13320" max="13320" width="14.7109375" style="98" customWidth="1"/>
    <col min="13321" max="13321" width="43.5703125" style="98" customWidth="1"/>
    <col min="13322" max="13566" width="9.140625" style="98"/>
    <col min="13567" max="13567" width="4.140625" style="98" customWidth="1"/>
    <col min="13568" max="13568" width="4.5703125" style="98" customWidth="1"/>
    <col min="13569" max="13569" width="3.42578125" style="98" customWidth="1"/>
    <col min="13570" max="13570" width="46" style="98" customWidth="1"/>
    <col min="13571" max="13571" width="9.42578125" style="98" customWidth="1"/>
    <col min="13572" max="13575" width="10.7109375" style="98" customWidth="1"/>
    <col min="13576" max="13576" width="14.7109375" style="98" customWidth="1"/>
    <col min="13577" max="13577" width="43.5703125" style="98" customWidth="1"/>
    <col min="13578" max="13822" width="9.140625" style="98"/>
    <col min="13823" max="13823" width="4.140625" style="98" customWidth="1"/>
    <col min="13824" max="13824" width="4.5703125" style="98" customWidth="1"/>
    <col min="13825" max="13825" width="3.42578125" style="98" customWidth="1"/>
    <col min="13826" max="13826" width="46" style="98" customWidth="1"/>
    <col min="13827" max="13827" width="9.42578125" style="98" customWidth="1"/>
    <col min="13828" max="13831" width="10.7109375" style="98" customWidth="1"/>
    <col min="13832" max="13832" width="14.7109375" style="98" customWidth="1"/>
    <col min="13833" max="13833" width="43.5703125" style="98" customWidth="1"/>
    <col min="13834" max="14078" width="9.140625" style="98"/>
    <col min="14079" max="14079" width="4.140625" style="98" customWidth="1"/>
    <col min="14080" max="14080" width="4.5703125" style="98" customWidth="1"/>
    <col min="14081" max="14081" width="3.42578125" style="98" customWidth="1"/>
    <col min="14082" max="14082" width="46" style="98" customWidth="1"/>
    <col min="14083" max="14083" width="9.42578125" style="98" customWidth="1"/>
    <col min="14084" max="14087" width="10.7109375" style="98" customWidth="1"/>
    <col min="14088" max="14088" width="14.7109375" style="98" customWidth="1"/>
    <col min="14089" max="14089" width="43.5703125" style="98" customWidth="1"/>
    <col min="14090" max="14334" width="9.140625" style="98"/>
    <col min="14335" max="14335" width="4.140625" style="98" customWidth="1"/>
    <col min="14336" max="14336" width="4.5703125" style="98" customWidth="1"/>
    <col min="14337" max="14337" width="3.42578125" style="98" customWidth="1"/>
    <col min="14338" max="14338" width="46" style="98" customWidth="1"/>
    <col min="14339" max="14339" width="9.42578125" style="98" customWidth="1"/>
    <col min="14340" max="14343" width="10.7109375" style="98" customWidth="1"/>
    <col min="14344" max="14344" width="14.7109375" style="98" customWidth="1"/>
    <col min="14345" max="14345" width="43.5703125" style="98" customWidth="1"/>
    <col min="14346" max="14590" width="9.140625" style="98"/>
    <col min="14591" max="14591" width="4.140625" style="98" customWidth="1"/>
    <col min="14592" max="14592" width="4.5703125" style="98" customWidth="1"/>
    <col min="14593" max="14593" width="3.42578125" style="98" customWidth="1"/>
    <col min="14594" max="14594" width="46" style="98" customWidth="1"/>
    <col min="14595" max="14595" width="9.42578125" style="98" customWidth="1"/>
    <col min="14596" max="14599" width="10.7109375" style="98" customWidth="1"/>
    <col min="14600" max="14600" width="14.7109375" style="98" customWidth="1"/>
    <col min="14601" max="14601" width="43.5703125" style="98" customWidth="1"/>
    <col min="14602" max="14846" width="9.140625" style="98"/>
    <col min="14847" max="14847" width="4.140625" style="98" customWidth="1"/>
    <col min="14848" max="14848" width="4.5703125" style="98" customWidth="1"/>
    <col min="14849" max="14849" width="3.42578125" style="98" customWidth="1"/>
    <col min="14850" max="14850" width="46" style="98" customWidth="1"/>
    <col min="14851" max="14851" width="9.42578125" style="98" customWidth="1"/>
    <col min="14852" max="14855" width="10.7109375" style="98" customWidth="1"/>
    <col min="14856" max="14856" width="14.7109375" style="98" customWidth="1"/>
    <col min="14857" max="14857" width="43.5703125" style="98" customWidth="1"/>
    <col min="14858" max="15102" width="9.140625" style="98"/>
    <col min="15103" max="15103" width="4.140625" style="98" customWidth="1"/>
    <col min="15104" max="15104" width="4.5703125" style="98" customWidth="1"/>
    <col min="15105" max="15105" width="3.42578125" style="98" customWidth="1"/>
    <col min="15106" max="15106" width="46" style="98" customWidth="1"/>
    <col min="15107" max="15107" width="9.42578125" style="98" customWidth="1"/>
    <col min="15108" max="15111" width="10.7109375" style="98" customWidth="1"/>
    <col min="15112" max="15112" width="14.7109375" style="98" customWidth="1"/>
    <col min="15113" max="15113" width="43.5703125" style="98" customWidth="1"/>
    <col min="15114" max="15358" width="9.140625" style="98"/>
    <col min="15359" max="15359" width="4.140625" style="98" customWidth="1"/>
    <col min="15360" max="15360" width="4.5703125" style="98" customWidth="1"/>
    <col min="15361" max="15361" width="3.42578125" style="98" customWidth="1"/>
    <col min="15362" max="15362" width="46" style="98" customWidth="1"/>
    <col min="15363" max="15363" width="9.42578125" style="98" customWidth="1"/>
    <col min="15364" max="15367" width="10.7109375" style="98" customWidth="1"/>
    <col min="15368" max="15368" width="14.7109375" style="98" customWidth="1"/>
    <col min="15369" max="15369" width="43.5703125" style="98" customWidth="1"/>
    <col min="15370" max="15614" width="9.140625" style="98"/>
    <col min="15615" max="15615" width="4.140625" style="98" customWidth="1"/>
    <col min="15616" max="15616" width="4.5703125" style="98" customWidth="1"/>
    <col min="15617" max="15617" width="3.42578125" style="98" customWidth="1"/>
    <col min="15618" max="15618" width="46" style="98" customWidth="1"/>
    <col min="15619" max="15619" width="9.42578125" style="98" customWidth="1"/>
    <col min="15620" max="15623" width="10.7109375" style="98" customWidth="1"/>
    <col min="15624" max="15624" width="14.7109375" style="98" customWidth="1"/>
    <col min="15625" max="15625" width="43.5703125" style="98" customWidth="1"/>
    <col min="15626" max="15870" width="9.140625" style="98"/>
    <col min="15871" max="15871" width="4.140625" style="98" customWidth="1"/>
    <col min="15872" max="15872" width="4.5703125" style="98" customWidth="1"/>
    <col min="15873" max="15873" width="3.42578125" style="98" customWidth="1"/>
    <col min="15874" max="15874" width="46" style="98" customWidth="1"/>
    <col min="15875" max="15875" width="9.42578125" style="98" customWidth="1"/>
    <col min="15876" max="15879" width="10.7109375" style="98" customWidth="1"/>
    <col min="15880" max="15880" width="14.7109375" style="98" customWidth="1"/>
    <col min="15881" max="15881" width="43.5703125" style="98" customWidth="1"/>
    <col min="15882" max="16126" width="9.140625" style="98"/>
    <col min="16127" max="16127" width="4.140625" style="98" customWidth="1"/>
    <col min="16128" max="16128" width="4.5703125" style="98" customWidth="1"/>
    <col min="16129" max="16129" width="3.42578125" style="98" customWidth="1"/>
    <col min="16130" max="16130" width="46" style="98" customWidth="1"/>
    <col min="16131" max="16131" width="9.42578125" style="98" customWidth="1"/>
    <col min="16132" max="16135" width="10.7109375" style="98" customWidth="1"/>
    <col min="16136" max="16136" width="14.7109375" style="98" customWidth="1"/>
    <col min="16137" max="16137" width="43.5703125" style="98" customWidth="1"/>
    <col min="16138" max="16384" width="9.140625" style="98"/>
  </cols>
  <sheetData>
    <row r="1" spans="1:11" s="100" customFormat="1" x14ac:dyDescent="0.25">
      <c r="K1" s="423" t="s">
        <v>153</v>
      </c>
    </row>
    <row r="2" spans="1:11" s="100" customFormat="1" ht="15.75" x14ac:dyDescent="0.25">
      <c r="A2" s="390" t="s">
        <v>408</v>
      </c>
      <c r="B2" s="390"/>
      <c r="C2" s="390"/>
      <c r="D2" s="390"/>
      <c r="E2" s="390"/>
      <c r="F2" s="390"/>
      <c r="G2" s="390"/>
      <c r="H2" s="390"/>
      <c r="I2" s="390"/>
      <c r="J2" s="390"/>
      <c r="K2" s="390"/>
    </row>
    <row r="3" spans="1:11" s="100" customFormat="1" x14ac:dyDescent="0.25">
      <c r="A3" s="388" t="s">
        <v>407</v>
      </c>
      <c r="B3" s="389"/>
      <c r="C3" s="389"/>
      <c r="D3" s="389"/>
      <c r="E3" s="389"/>
      <c r="F3" s="389"/>
      <c r="G3" s="389"/>
      <c r="H3" s="389"/>
      <c r="I3" s="389"/>
      <c r="J3" s="389"/>
      <c r="K3" s="389"/>
    </row>
    <row r="4" spans="1:11" s="100" customFormat="1" x14ac:dyDescent="0.25">
      <c r="A4" s="388" t="s">
        <v>240</v>
      </c>
      <c r="B4" s="389"/>
      <c r="C4" s="389"/>
      <c r="D4" s="389"/>
      <c r="E4" s="389"/>
      <c r="F4" s="389"/>
      <c r="G4" s="389"/>
      <c r="H4" s="389"/>
      <c r="I4" s="389"/>
      <c r="J4" s="389"/>
      <c r="K4" s="389"/>
    </row>
    <row r="5" spans="1:11" ht="15.75" x14ac:dyDescent="0.25">
      <c r="A5" s="395"/>
      <c r="B5" s="395"/>
      <c r="C5" s="395"/>
      <c r="D5" s="395"/>
      <c r="E5" s="395"/>
      <c r="F5" s="395"/>
      <c r="G5" s="395"/>
      <c r="H5" s="395"/>
      <c r="I5" s="395"/>
      <c r="J5" s="395"/>
      <c r="K5" s="395"/>
    </row>
    <row r="6" spans="1:11" s="100" customFormat="1" x14ac:dyDescent="0.25">
      <c r="A6" s="394" t="s">
        <v>116</v>
      </c>
      <c r="B6" s="394"/>
      <c r="C6" s="394" t="s">
        <v>117</v>
      </c>
      <c r="D6" s="394" t="s">
        <v>118</v>
      </c>
      <c r="E6" s="394" t="s">
        <v>119</v>
      </c>
      <c r="F6" s="394" t="s">
        <v>120</v>
      </c>
      <c r="G6" s="394"/>
      <c r="H6" s="394"/>
      <c r="I6" s="391" t="s">
        <v>170</v>
      </c>
      <c r="J6" s="391" t="s">
        <v>190</v>
      </c>
      <c r="K6" s="394" t="s">
        <v>121</v>
      </c>
    </row>
    <row r="7" spans="1:11" s="100" customFormat="1" ht="24" customHeight="1" x14ac:dyDescent="0.25">
      <c r="A7" s="394"/>
      <c r="B7" s="394"/>
      <c r="C7" s="394"/>
      <c r="D7" s="394"/>
      <c r="E7" s="394"/>
      <c r="F7" s="394" t="s">
        <v>409</v>
      </c>
      <c r="G7" s="394" t="s">
        <v>410</v>
      </c>
      <c r="H7" s="394" t="s">
        <v>411</v>
      </c>
      <c r="I7" s="392"/>
      <c r="J7" s="392"/>
      <c r="K7" s="394"/>
    </row>
    <row r="8" spans="1:11" s="100" customFormat="1" ht="23.25" customHeight="1" x14ac:dyDescent="0.25">
      <c r="A8" s="103" t="s">
        <v>5</v>
      </c>
      <c r="B8" s="103" t="s">
        <v>6</v>
      </c>
      <c r="C8" s="394"/>
      <c r="D8" s="394"/>
      <c r="E8" s="394"/>
      <c r="F8" s="394"/>
      <c r="G8" s="394"/>
      <c r="H8" s="394"/>
      <c r="I8" s="393"/>
      <c r="J8" s="393"/>
      <c r="K8" s="394"/>
    </row>
    <row r="9" spans="1:11" s="100" customFormat="1" x14ac:dyDescent="0.25">
      <c r="A9" s="103">
        <v>1</v>
      </c>
      <c r="B9" s="103">
        <v>2</v>
      </c>
      <c r="C9" s="152">
        <v>3</v>
      </c>
      <c r="D9" s="152">
        <v>4</v>
      </c>
      <c r="E9" s="152">
        <v>5</v>
      </c>
      <c r="F9" s="101">
        <v>6</v>
      </c>
      <c r="G9" s="268">
        <v>7</v>
      </c>
      <c r="H9" s="268">
        <v>8</v>
      </c>
      <c r="I9" s="104">
        <v>9</v>
      </c>
      <c r="J9" s="104">
        <v>10</v>
      </c>
      <c r="K9" s="101">
        <v>11</v>
      </c>
    </row>
    <row r="10" spans="1:11" s="182" customFormat="1" x14ac:dyDescent="0.25">
      <c r="A10" s="396" t="s">
        <v>122</v>
      </c>
      <c r="B10" s="397"/>
      <c r="C10" s="397"/>
      <c r="D10" s="397"/>
      <c r="E10" s="397"/>
      <c r="F10" s="397"/>
      <c r="G10" s="397"/>
      <c r="H10" s="397"/>
      <c r="I10" s="397"/>
      <c r="J10" s="397"/>
      <c r="K10" s="397"/>
    </row>
    <row r="11" spans="1:11" ht="24" x14ac:dyDescent="0.25">
      <c r="A11" s="149" t="s">
        <v>17</v>
      </c>
      <c r="B11" s="116">
        <v>1</v>
      </c>
      <c r="C11" s="150">
        <v>1</v>
      </c>
      <c r="D11" s="145" t="s">
        <v>177</v>
      </c>
      <c r="E11" s="149" t="s">
        <v>178</v>
      </c>
      <c r="F11" s="173" t="s">
        <v>172</v>
      </c>
      <c r="G11" s="412" t="s">
        <v>172</v>
      </c>
      <c r="H11" s="149" t="s">
        <v>172</v>
      </c>
      <c r="I11" s="218">
        <v>1</v>
      </c>
      <c r="J11" s="221">
        <v>100</v>
      </c>
      <c r="K11" s="105"/>
    </row>
    <row r="12" spans="1:11" ht="36" x14ac:dyDescent="0.25">
      <c r="A12" s="149" t="s">
        <v>17</v>
      </c>
      <c r="B12" s="116" t="s">
        <v>18</v>
      </c>
      <c r="C12" s="150">
        <v>2</v>
      </c>
      <c r="D12" s="145" t="s">
        <v>179</v>
      </c>
      <c r="E12" s="149" t="s">
        <v>180</v>
      </c>
      <c r="F12" s="174">
        <v>3.8</v>
      </c>
      <c r="G12" s="413">
        <v>4.0999999999999996</v>
      </c>
      <c r="H12" s="232">
        <v>4.4800000000000004</v>
      </c>
      <c r="I12" s="218">
        <f t="shared" ref="I12:I16" si="0">H12/G12</f>
        <v>1.0926829268292686</v>
      </c>
      <c r="J12" s="221">
        <f>H12/F12*100</f>
        <v>117.89473684210527</v>
      </c>
      <c r="K12" s="106"/>
    </row>
    <row r="13" spans="1:11" ht="42" customHeight="1" x14ac:dyDescent="0.25">
      <c r="A13" s="149" t="s">
        <v>17</v>
      </c>
      <c r="B13" s="116" t="s">
        <v>18</v>
      </c>
      <c r="C13" s="150">
        <v>3</v>
      </c>
      <c r="D13" s="145" t="s">
        <v>181</v>
      </c>
      <c r="E13" s="149" t="s">
        <v>182</v>
      </c>
      <c r="F13" s="174">
        <v>22.978999999999999</v>
      </c>
      <c r="G13" s="413">
        <v>23.376000000000001</v>
      </c>
      <c r="H13" s="417">
        <v>23.27</v>
      </c>
      <c r="I13" s="218">
        <f t="shared" si="0"/>
        <v>0.99546543463381243</v>
      </c>
      <c r="J13" s="221">
        <f t="shared" ref="J13:J18" si="1">H13/F13*100</f>
        <v>101.26637364550241</v>
      </c>
      <c r="K13" s="242" t="s">
        <v>523</v>
      </c>
    </row>
    <row r="14" spans="1:11" ht="37.5" customHeight="1" x14ac:dyDescent="0.25">
      <c r="A14" s="149" t="s">
        <v>17</v>
      </c>
      <c r="B14" s="116" t="s">
        <v>18</v>
      </c>
      <c r="C14" s="150">
        <v>4</v>
      </c>
      <c r="D14" s="145" t="s">
        <v>323</v>
      </c>
      <c r="E14" s="149" t="s">
        <v>182</v>
      </c>
      <c r="F14" s="179">
        <v>0.25600000000000001</v>
      </c>
      <c r="G14" s="414">
        <v>0.25800000000000001</v>
      </c>
      <c r="H14" s="418">
        <v>0.3</v>
      </c>
      <c r="I14" s="218">
        <f t="shared" si="0"/>
        <v>1.1627906976744184</v>
      </c>
      <c r="J14" s="221">
        <f t="shared" si="1"/>
        <v>117.1875</v>
      </c>
      <c r="K14" s="106"/>
    </row>
    <row r="15" spans="1:11" ht="35.25" customHeight="1" x14ac:dyDescent="0.25">
      <c r="A15" s="149" t="s">
        <v>17</v>
      </c>
      <c r="B15" s="183" t="s">
        <v>18</v>
      </c>
      <c r="C15" s="184">
        <v>5</v>
      </c>
      <c r="D15" s="185" t="s">
        <v>324</v>
      </c>
      <c r="E15" s="186" t="s">
        <v>182</v>
      </c>
      <c r="F15" s="174">
        <v>24696</v>
      </c>
      <c r="G15" s="413">
        <v>24700</v>
      </c>
      <c r="H15" s="419">
        <v>28371</v>
      </c>
      <c r="I15" s="218">
        <f t="shared" si="0"/>
        <v>1.1486234817813765</v>
      </c>
      <c r="J15" s="221">
        <f t="shared" si="1"/>
        <v>114.88095238095238</v>
      </c>
      <c r="K15" s="107"/>
    </row>
    <row r="16" spans="1:11" ht="93.75" customHeight="1" x14ac:dyDescent="0.25">
      <c r="A16" s="187">
        <v>7</v>
      </c>
      <c r="B16" s="183" t="s">
        <v>18</v>
      </c>
      <c r="C16" s="184">
        <v>6</v>
      </c>
      <c r="D16" s="188" t="s">
        <v>325</v>
      </c>
      <c r="E16" s="186" t="s">
        <v>142</v>
      </c>
      <c r="F16" s="174">
        <v>199</v>
      </c>
      <c r="G16" s="413">
        <v>209</v>
      </c>
      <c r="H16" s="419">
        <v>142</v>
      </c>
      <c r="I16" s="218">
        <f t="shared" si="0"/>
        <v>0.67942583732057416</v>
      </c>
      <c r="J16" s="221">
        <f t="shared" si="1"/>
        <v>71.356783919597987</v>
      </c>
      <c r="K16" s="245" t="s">
        <v>524</v>
      </c>
    </row>
    <row r="17" spans="1:11" ht="133.5" customHeight="1" x14ac:dyDescent="0.25">
      <c r="A17" s="116">
        <v>7</v>
      </c>
      <c r="B17" s="116" t="s">
        <v>18</v>
      </c>
      <c r="C17" s="150">
        <v>7</v>
      </c>
      <c r="D17" s="145" t="s">
        <v>183</v>
      </c>
      <c r="E17" s="149" t="s">
        <v>182</v>
      </c>
      <c r="F17" s="174">
        <v>19542</v>
      </c>
      <c r="G17" s="413">
        <v>19542</v>
      </c>
      <c r="H17" s="149">
        <v>19542</v>
      </c>
      <c r="I17" s="218">
        <f>G17/H17</f>
        <v>1</v>
      </c>
      <c r="J17" s="221">
        <f t="shared" si="1"/>
        <v>100</v>
      </c>
      <c r="K17" s="242" t="s">
        <v>525</v>
      </c>
    </row>
    <row r="18" spans="1:11" ht="102.75" customHeight="1" x14ac:dyDescent="0.25">
      <c r="A18" s="149" t="s">
        <v>17</v>
      </c>
      <c r="B18" s="116" t="s">
        <v>18</v>
      </c>
      <c r="C18" s="150">
        <v>8</v>
      </c>
      <c r="D18" s="189" t="s">
        <v>184</v>
      </c>
      <c r="E18" s="149" t="s">
        <v>182</v>
      </c>
      <c r="F18" s="174">
        <v>7993</v>
      </c>
      <c r="G18" s="413">
        <v>7993</v>
      </c>
      <c r="H18" s="149">
        <v>0</v>
      </c>
      <c r="I18" s="218">
        <v>1</v>
      </c>
      <c r="J18" s="221">
        <f t="shared" si="1"/>
        <v>0</v>
      </c>
      <c r="K18" s="242" t="s">
        <v>526</v>
      </c>
    </row>
    <row r="19" spans="1:11" x14ac:dyDescent="0.25">
      <c r="A19" s="190"/>
      <c r="B19" s="190"/>
      <c r="C19" s="190"/>
      <c r="D19" s="399" t="s">
        <v>23</v>
      </c>
      <c r="E19" s="399"/>
      <c r="F19" s="399"/>
      <c r="G19" s="399"/>
      <c r="H19" s="399"/>
      <c r="I19" s="399"/>
      <c r="J19" s="399"/>
      <c r="K19" s="399"/>
    </row>
    <row r="20" spans="1:11" ht="58.5" customHeight="1" x14ac:dyDescent="0.25">
      <c r="A20" s="121" t="s">
        <v>17</v>
      </c>
      <c r="B20" s="121" t="s">
        <v>22</v>
      </c>
      <c r="C20" s="121" t="s">
        <v>18</v>
      </c>
      <c r="D20" s="135" t="s">
        <v>221</v>
      </c>
      <c r="E20" s="138" t="s">
        <v>124</v>
      </c>
      <c r="F20" s="175">
        <v>98.24</v>
      </c>
      <c r="G20" s="415">
        <v>98.53</v>
      </c>
      <c r="H20" s="420">
        <v>80.3</v>
      </c>
      <c r="I20" s="220">
        <f>H20/G20</f>
        <v>0.81498020907337865</v>
      </c>
      <c r="J20" s="221">
        <f>H20/F20*100</f>
        <v>81.738599348534208</v>
      </c>
      <c r="K20" s="137" t="s">
        <v>485</v>
      </c>
    </row>
    <row r="21" spans="1:11" ht="45" x14ac:dyDescent="0.25">
      <c r="A21" s="121" t="s">
        <v>17</v>
      </c>
      <c r="B21" s="121" t="s">
        <v>22</v>
      </c>
      <c r="C21" s="121" t="s">
        <v>22</v>
      </c>
      <c r="D21" s="135" t="s">
        <v>201</v>
      </c>
      <c r="E21" s="138" t="s">
        <v>146</v>
      </c>
      <c r="F21" s="176">
        <v>162</v>
      </c>
      <c r="G21" s="149">
        <v>51</v>
      </c>
      <c r="H21" s="138">
        <v>112</v>
      </c>
      <c r="I21" s="220">
        <f>H21/G21</f>
        <v>2.1960784313725492</v>
      </c>
      <c r="J21" s="221">
        <f>H21/F21*100</f>
        <v>69.135802469135797</v>
      </c>
      <c r="K21" s="137" t="s">
        <v>451</v>
      </c>
    </row>
    <row r="22" spans="1:11" ht="44.25" customHeight="1" x14ac:dyDescent="0.25">
      <c r="A22" s="121" t="s">
        <v>17</v>
      </c>
      <c r="B22" s="121" t="s">
        <v>22</v>
      </c>
      <c r="C22" s="121" t="s">
        <v>25</v>
      </c>
      <c r="D22" s="135" t="s">
        <v>145</v>
      </c>
      <c r="E22" s="138" t="s">
        <v>146</v>
      </c>
      <c r="F22" s="176">
        <v>14</v>
      </c>
      <c r="G22" s="149">
        <v>0</v>
      </c>
      <c r="H22" s="138">
        <v>1</v>
      </c>
      <c r="I22" s="220" t="e">
        <f>H22/G22</f>
        <v>#DIV/0!</v>
      </c>
      <c r="J22" s="221">
        <f>H22/F22*100</f>
        <v>7.1428571428571423</v>
      </c>
      <c r="K22" s="139" t="s">
        <v>527</v>
      </c>
    </row>
    <row r="23" spans="1:11" ht="33.75" x14ac:dyDescent="0.25">
      <c r="A23" s="121" t="s">
        <v>17</v>
      </c>
      <c r="B23" s="121" t="s">
        <v>22</v>
      </c>
      <c r="C23" s="121" t="s">
        <v>43</v>
      </c>
      <c r="D23" s="135" t="s">
        <v>343</v>
      </c>
      <c r="E23" s="138" t="s">
        <v>147</v>
      </c>
      <c r="F23" s="176">
        <v>1249.2</v>
      </c>
      <c r="G23" s="149">
        <v>0</v>
      </c>
      <c r="H23" s="232">
        <v>0</v>
      </c>
      <c r="I23" s="220">
        <v>1</v>
      </c>
      <c r="J23" s="221">
        <f>H23/F23*100</f>
        <v>0</v>
      </c>
      <c r="K23" s="139" t="s">
        <v>484</v>
      </c>
    </row>
    <row r="24" spans="1:11" ht="24.75" customHeight="1" x14ac:dyDescent="0.25">
      <c r="A24" s="190" t="s">
        <v>17</v>
      </c>
      <c r="B24" s="190" t="s">
        <v>25</v>
      </c>
      <c r="C24" s="190"/>
      <c r="D24" s="399" t="s">
        <v>41</v>
      </c>
      <c r="E24" s="399"/>
      <c r="F24" s="399"/>
      <c r="G24" s="399"/>
      <c r="H24" s="399"/>
      <c r="I24" s="399"/>
      <c r="J24" s="399"/>
      <c r="K24" s="399"/>
    </row>
    <row r="25" spans="1:11" ht="84" customHeight="1" x14ac:dyDescent="0.25">
      <c r="A25" s="116" t="s">
        <v>17</v>
      </c>
      <c r="B25" s="116" t="s">
        <v>25</v>
      </c>
      <c r="C25" s="116" t="s">
        <v>18</v>
      </c>
      <c r="D25" s="191" t="s">
        <v>123</v>
      </c>
      <c r="E25" s="117" t="s">
        <v>124</v>
      </c>
      <c r="F25" s="176">
        <v>71.400000000000006</v>
      </c>
      <c r="G25" s="149">
        <v>70.400000000000006</v>
      </c>
      <c r="H25" s="117">
        <v>83.5</v>
      </c>
      <c r="I25" s="220">
        <f>G25/H25</f>
        <v>0.84311377245508989</v>
      </c>
      <c r="J25" s="221">
        <f>H25/F25*100</f>
        <v>116.94677871148458</v>
      </c>
      <c r="K25" s="140" t="s">
        <v>528</v>
      </c>
    </row>
    <row r="26" spans="1:11" ht="24" x14ac:dyDescent="0.25">
      <c r="A26" s="116" t="s">
        <v>17</v>
      </c>
      <c r="B26" s="116" t="s">
        <v>25</v>
      </c>
      <c r="C26" s="116" t="s">
        <v>22</v>
      </c>
      <c r="D26" s="191" t="s">
        <v>125</v>
      </c>
      <c r="E26" s="117" t="s">
        <v>126</v>
      </c>
      <c r="F26" s="177">
        <v>20</v>
      </c>
      <c r="G26" s="150">
        <v>20</v>
      </c>
      <c r="H26" s="150">
        <v>1</v>
      </c>
      <c r="I26" s="220">
        <f>G26/H26</f>
        <v>20</v>
      </c>
      <c r="J26" s="221">
        <f t="shared" ref="J26:J42" si="2">H26/F26*100</f>
        <v>5</v>
      </c>
      <c r="K26" s="140" t="s">
        <v>529</v>
      </c>
    </row>
    <row r="27" spans="1:11" ht="24" customHeight="1" x14ac:dyDescent="0.25">
      <c r="A27" s="116" t="s">
        <v>17</v>
      </c>
      <c r="B27" s="116" t="s">
        <v>25</v>
      </c>
      <c r="C27" s="116" t="s">
        <v>25</v>
      </c>
      <c r="D27" s="191" t="s">
        <v>127</v>
      </c>
      <c r="E27" s="117" t="s">
        <v>124</v>
      </c>
      <c r="F27" s="176">
        <v>58.7</v>
      </c>
      <c r="G27" s="149">
        <v>58.7</v>
      </c>
      <c r="H27" s="117">
        <v>69.400000000000006</v>
      </c>
      <c r="I27" s="220">
        <f>G27/H27</f>
        <v>0.84582132564841495</v>
      </c>
      <c r="J27" s="221">
        <f>H27/F27*100</f>
        <v>118.2282793867121</v>
      </c>
      <c r="K27" s="140" t="s">
        <v>530</v>
      </c>
    </row>
    <row r="28" spans="1:11" ht="36" customHeight="1" x14ac:dyDescent="0.25">
      <c r="A28" s="116" t="s">
        <v>17</v>
      </c>
      <c r="B28" s="116" t="s">
        <v>25</v>
      </c>
      <c r="C28" s="116" t="s">
        <v>43</v>
      </c>
      <c r="D28" s="191" t="s">
        <v>128</v>
      </c>
      <c r="E28" s="117" t="s">
        <v>126</v>
      </c>
      <c r="F28" s="176">
        <v>33</v>
      </c>
      <c r="G28" s="149">
        <v>33</v>
      </c>
      <c r="H28" s="117">
        <v>84</v>
      </c>
      <c r="I28" s="220">
        <f>G28/H28</f>
        <v>0.39285714285714285</v>
      </c>
      <c r="J28" s="221">
        <f t="shared" si="2"/>
        <v>254.54545454545453</v>
      </c>
      <c r="K28" s="140" t="s">
        <v>530</v>
      </c>
    </row>
    <row r="29" spans="1:11" ht="35.25" customHeight="1" x14ac:dyDescent="0.25">
      <c r="A29" s="116" t="s">
        <v>17</v>
      </c>
      <c r="B29" s="116" t="s">
        <v>25</v>
      </c>
      <c r="C29" s="116" t="s">
        <v>51</v>
      </c>
      <c r="D29" s="191" t="s">
        <v>129</v>
      </c>
      <c r="E29" s="117" t="s">
        <v>124</v>
      </c>
      <c r="F29" s="176">
        <v>91.2</v>
      </c>
      <c r="G29" s="149">
        <v>91.1</v>
      </c>
      <c r="H29" s="117">
        <v>67.5</v>
      </c>
      <c r="I29" s="220">
        <f>G29/H29</f>
        <v>1.3496296296296295</v>
      </c>
      <c r="J29" s="221">
        <f>H29/F29*100</f>
        <v>74.013157894736835</v>
      </c>
      <c r="K29" s="140" t="s">
        <v>457</v>
      </c>
    </row>
    <row r="30" spans="1:11" ht="33.75" x14ac:dyDescent="0.25">
      <c r="A30" s="116" t="s">
        <v>17</v>
      </c>
      <c r="B30" s="116" t="s">
        <v>25</v>
      </c>
      <c r="C30" s="116" t="s">
        <v>55</v>
      </c>
      <c r="D30" s="191" t="s">
        <v>130</v>
      </c>
      <c r="E30" s="117" t="s">
        <v>126</v>
      </c>
      <c r="F30" s="176">
        <v>300</v>
      </c>
      <c r="G30" s="149">
        <v>299</v>
      </c>
      <c r="H30" s="117">
        <v>451</v>
      </c>
      <c r="I30" s="220">
        <f t="shared" ref="I30:I35" si="3">G30/H30</f>
        <v>0.66297117516629711</v>
      </c>
      <c r="J30" s="221">
        <f>H30/F30*100</f>
        <v>150.33333333333334</v>
      </c>
      <c r="K30" s="140" t="s">
        <v>399</v>
      </c>
    </row>
    <row r="31" spans="1:11" ht="52.5" customHeight="1" x14ac:dyDescent="0.25">
      <c r="A31" s="116" t="s">
        <v>17</v>
      </c>
      <c r="B31" s="116" t="s">
        <v>25</v>
      </c>
      <c r="C31" s="116" t="s">
        <v>78</v>
      </c>
      <c r="D31" s="191" t="s">
        <v>131</v>
      </c>
      <c r="E31" s="117" t="s">
        <v>124</v>
      </c>
      <c r="F31" s="176">
        <v>68</v>
      </c>
      <c r="G31" s="149">
        <v>67</v>
      </c>
      <c r="H31" s="117">
        <v>85</v>
      </c>
      <c r="I31" s="220">
        <f t="shared" si="3"/>
        <v>0.78823529411764703</v>
      </c>
      <c r="J31" s="221">
        <f t="shared" si="2"/>
        <v>125</v>
      </c>
      <c r="K31" s="140" t="s">
        <v>532</v>
      </c>
    </row>
    <row r="32" spans="1:11" ht="24" x14ac:dyDescent="0.25">
      <c r="A32" s="116" t="s">
        <v>17</v>
      </c>
      <c r="B32" s="116" t="s">
        <v>25</v>
      </c>
      <c r="C32" s="116" t="s">
        <v>79</v>
      </c>
      <c r="D32" s="191" t="s">
        <v>132</v>
      </c>
      <c r="E32" s="117" t="s">
        <v>126</v>
      </c>
      <c r="F32" s="176">
        <v>33</v>
      </c>
      <c r="G32" s="149">
        <v>33</v>
      </c>
      <c r="H32" s="117">
        <v>63</v>
      </c>
      <c r="I32" s="220">
        <f t="shared" si="3"/>
        <v>0.52380952380952384</v>
      </c>
      <c r="J32" s="221">
        <f t="shared" si="2"/>
        <v>190.90909090909091</v>
      </c>
      <c r="K32" s="140" t="s">
        <v>531</v>
      </c>
    </row>
    <row r="33" spans="1:11" ht="33.75" x14ac:dyDescent="0.25">
      <c r="A33" s="116" t="s">
        <v>17</v>
      </c>
      <c r="B33" s="116" t="s">
        <v>25</v>
      </c>
      <c r="C33" s="116" t="s">
        <v>80</v>
      </c>
      <c r="D33" s="191" t="s">
        <v>133</v>
      </c>
      <c r="E33" s="117" t="s">
        <v>126</v>
      </c>
      <c r="F33" s="176">
        <v>1170</v>
      </c>
      <c r="G33" s="149">
        <v>1165</v>
      </c>
      <c r="H33" s="117">
        <v>1046</v>
      </c>
      <c r="I33" s="220">
        <f t="shared" si="3"/>
        <v>1.1137667304015297</v>
      </c>
      <c r="J33" s="221">
        <f t="shared" si="2"/>
        <v>89.401709401709411</v>
      </c>
      <c r="K33" s="140" t="s">
        <v>400</v>
      </c>
    </row>
    <row r="34" spans="1:11" ht="45" x14ac:dyDescent="0.25">
      <c r="A34" s="116" t="s">
        <v>17</v>
      </c>
      <c r="B34" s="116" t="s">
        <v>25</v>
      </c>
      <c r="C34" s="116" t="s">
        <v>134</v>
      </c>
      <c r="D34" s="191" t="s">
        <v>135</v>
      </c>
      <c r="E34" s="117" t="s">
        <v>124</v>
      </c>
      <c r="F34" s="176">
        <v>75.599999999999994</v>
      </c>
      <c r="G34" s="149">
        <v>75.5</v>
      </c>
      <c r="H34" s="117">
        <v>77.599999999999994</v>
      </c>
      <c r="I34" s="220">
        <f t="shared" si="3"/>
        <v>0.972938144329897</v>
      </c>
      <c r="J34" s="221">
        <f t="shared" si="2"/>
        <v>102.64550264550265</v>
      </c>
      <c r="K34" s="140" t="s">
        <v>458</v>
      </c>
    </row>
    <row r="35" spans="1:11" ht="15.75" customHeight="1" x14ac:dyDescent="0.25">
      <c r="A35" s="116" t="s">
        <v>17</v>
      </c>
      <c r="B35" s="116" t="s">
        <v>25</v>
      </c>
      <c r="C35" s="116" t="s">
        <v>136</v>
      </c>
      <c r="D35" s="191" t="s">
        <v>137</v>
      </c>
      <c r="E35" s="117" t="s">
        <v>124</v>
      </c>
      <c r="F35" s="176">
        <v>63</v>
      </c>
      <c r="G35" s="149">
        <v>62.9</v>
      </c>
      <c r="H35" s="117">
        <v>61</v>
      </c>
      <c r="I35" s="220">
        <f t="shared" si="3"/>
        <v>1.0311475409836066</v>
      </c>
      <c r="J35" s="221">
        <f t="shared" si="2"/>
        <v>96.825396825396822</v>
      </c>
      <c r="K35" s="140" t="s">
        <v>533</v>
      </c>
    </row>
    <row r="36" spans="1:11" ht="158.25" customHeight="1" x14ac:dyDescent="0.25">
      <c r="A36" s="116" t="s">
        <v>17</v>
      </c>
      <c r="B36" s="116" t="s">
        <v>25</v>
      </c>
      <c r="C36" s="116" t="s">
        <v>34</v>
      </c>
      <c r="D36" s="191" t="s">
        <v>189</v>
      </c>
      <c r="E36" s="117" t="s">
        <v>124</v>
      </c>
      <c r="F36" s="176">
        <v>84.62</v>
      </c>
      <c r="G36" s="149">
        <v>84.62</v>
      </c>
      <c r="H36" s="117">
        <v>84.62</v>
      </c>
      <c r="I36" s="220">
        <f>H36/G36</f>
        <v>1</v>
      </c>
      <c r="J36" s="221">
        <f t="shared" si="2"/>
        <v>100</v>
      </c>
      <c r="K36" s="137" t="s">
        <v>486</v>
      </c>
    </row>
    <row r="37" spans="1:11" s="102" customFormat="1" x14ac:dyDescent="0.25">
      <c r="A37" s="398" t="s">
        <v>44</v>
      </c>
      <c r="B37" s="398"/>
      <c r="C37" s="398"/>
      <c r="D37" s="398"/>
      <c r="E37" s="398"/>
      <c r="F37" s="398"/>
      <c r="G37" s="398"/>
      <c r="H37" s="398"/>
      <c r="I37" s="398"/>
      <c r="J37" s="398"/>
      <c r="K37" s="398"/>
    </row>
    <row r="38" spans="1:11" s="102" customFormat="1" ht="47.25" customHeight="1" x14ac:dyDescent="0.25">
      <c r="A38" s="121" t="s">
        <v>17</v>
      </c>
      <c r="B38" s="121">
        <v>4</v>
      </c>
      <c r="C38" s="121">
        <v>1</v>
      </c>
      <c r="D38" s="192" t="s">
        <v>401</v>
      </c>
      <c r="E38" s="115" t="s">
        <v>142</v>
      </c>
      <c r="F38" s="177">
        <v>95</v>
      </c>
      <c r="G38" s="150">
        <v>55</v>
      </c>
      <c r="H38" s="115">
        <v>0</v>
      </c>
      <c r="I38" s="220">
        <f>H38/G38</f>
        <v>0</v>
      </c>
      <c r="J38" s="221">
        <f t="shared" si="2"/>
        <v>0</v>
      </c>
      <c r="K38" s="169" t="s">
        <v>534</v>
      </c>
    </row>
    <row r="39" spans="1:11" ht="22.5" x14ac:dyDescent="0.25">
      <c r="A39" s="121" t="s">
        <v>17</v>
      </c>
      <c r="B39" s="121">
        <v>4</v>
      </c>
      <c r="C39" s="121">
        <v>2</v>
      </c>
      <c r="D39" s="142" t="s">
        <v>215</v>
      </c>
      <c r="E39" s="115" t="s">
        <v>141</v>
      </c>
      <c r="F39" s="176">
        <v>203.63</v>
      </c>
      <c r="G39" s="149">
        <v>239.61</v>
      </c>
      <c r="H39" s="115">
        <v>204.1</v>
      </c>
      <c r="I39" s="220">
        <f>H39/G39</f>
        <v>0.85180084303660109</v>
      </c>
      <c r="J39" s="221">
        <f t="shared" si="2"/>
        <v>100.23081078426559</v>
      </c>
      <c r="K39" s="169" t="s">
        <v>561</v>
      </c>
    </row>
    <row r="40" spans="1:11" ht="46.5" customHeight="1" x14ac:dyDescent="0.25">
      <c r="A40" s="121" t="s">
        <v>17</v>
      </c>
      <c r="B40" s="121">
        <v>4</v>
      </c>
      <c r="C40" s="121">
        <v>3</v>
      </c>
      <c r="D40" s="246" t="s">
        <v>342</v>
      </c>
      <c r="E40" s="115" t="s">
        <v>142</v>
      </c>
      <c r="F40" s="177">
        <v>5244</v>
      </c>
      <c r="G40" s="150">
        <v>5267</v>
      </c>
      <c r="H40" s="115">
        <v>5735</v>
      </c>
      <c r="I40" s="220">
        <f>H40/G40</f>
        <v>1.0888551357509018</v>
      </c>
      <c r="J40" s="221">
        <f t="shared" si="2"/>
        <v>109.36308161708619</v>
      </c>
      <c r="K40" s="151" t="s">
        <v>562</v>
      </c>
    </row>
    <row r="41" spans="1:11" ht="63.75" customHeight="1" x14ac:dyDescent="0.25">
      <c r="A41" s="121" t="s">
        <v>17</v>
      </c>
      <c r="B41" s="121">
        <v>4</v>
      </c>
      <c r="C41" s="121">
        <v>4</v>
      </c>
      <c r="D41" s="246" t="s">
        <v>143</v>
      </c>
      <c r="E41" s="115" t="s">
        <v>144</v>
      </c>
      <c r="F41" s="177">
        <v>10</v>
      </c>
      <c r="G41" s="150">
        <v>0</v>
      </c>
      <c r="H41" s="115">
        <v>0</v>
      </c>
      <c r="I41" s="220"/>
      <c r="J41" s="221">
        <f t="shared" si="2"/>
        <v>0</v>
      </c>
      <c r="K41" s="151" t="s">
        <v>487</v>
      </c>
    </row>
    <row r="42" spans="1:11" ht="28.5" customHeight="1" x14ac:dyDescent="0.25">
      <c r="A42" s="121" t="s">
        <v>17</v>
      </c>
      <c r="B42" s="121">
        <v>4</v>
      </c>
      <c r="C42" s="121" t="s">
        <v>51</v>
      </c>
      <c r="D42" s="246" t="s">
        <v>452</v>
      </c>
      <c r="E42" s="115" t="s">
        <v>144</v>
      </c>
      <c r="F42" s="222"/>
      <c r="G42" s="416"/>
      <c r="H42" s="115">
        <v>13</v>
      </c>
      <c r="I42" s="220">
        <v>1</v>
      </c>
      <c r="J42" s="221"/>
      <c r="K42" s="246" t="s">
        <v>560</v>
      </c>
    </row>
    <row r="43" spans="1:11" s="102" customFormat="1" x14ac:dyDescent="0.25">
      <c r="A43" s="398" t="s">
        <v>52</v>
      </c>
      <c r="B43" s="398"/>
      <c r="C43" s="398"/>
      <c r="D43" s="398"/>
      <c r="E43" s="398"/>
      <c r="F43" s="398"/>
      <c r="G43" s="398"/>
      <c r="H43" s="398"/>
      <c r="I43" s="398"/>
      <c r="J43" s="398"/>
      <c r="K43" s="398"/>
    </row>
    <row r="44" spans="1:11" ht="45" x14ac:dyDescent="0.25">
      <c r="A44" s="121" t="s">
        <v>17</v>
      </c>
      <c r="B44" s="121">
        <v>5</v>
      </c>
      <c r="C44" s="121">
        <v>1</v>
      </c>
      <c r="D44" s="135" t="s">
        <v>138</v>
      </c>
      <c r="E44" s="138" t="s">
        <v>124</v>
      </c>
      <c r="F44" s="176">
        <v>47.4</v>
      </c>
      <c r="G44" s="149">
        <v>52.35</v>
      </c>
      <c r="H44" s="422">
        <v>47.4</v>
      </c>
      <c r="I44" s="218">
        <f>H44/G44</f>
        <v>0.90544412607449853</v>
      </c>
      <c r="J44" s="219">
        <f>H44/F44</f>
        <v>1</v>
      </c>
      <c r="K44" s="169" t="s">
        <v>402</v>
      </c>
    </row>
    <row r="45" spans="1:11" ht="52.5" customHeight="1" x14ac:dyDescent="0.25">
      <c r="A45" s="121" t="s">
        <v>17</v>
      </c>
      <c r="B45" s="121">
        <v>5</v>
      </c>
      <c r="C45" s="121" t="s">
        <v>22</v>
      </c>
      <c r="D45" s="135" t="s">
        <v>290</v>
      </c>
      <c r="E45" s="138" t="s">
        <v>124</v>
      </c>
      <c r="F45" s="176">
        <v>75.41</v>
      </c>
      <c r="G45" s="149">
        <v>74.102000000000004</v>
      </c>
      <c r="H45" s="421">
        <v>72.8</v>
      </c>
      <c r="I45" s="247">
        <f>G45/H45</f>
        <v>1.0178846153846155</v>
      </c>
      <c r="J45" s="248">
        <f>H45/F45</f>
        <v>0.96538920567563979</v>
      </c>
      <c r="K45" s="142" t="s">
        <v>403</v>
      </c>
    </row>
    <row r="46" spans="1:11" ht="72" x14ac:dyDescent="0.25">
      <c r="A46" s="121" t="s">
        <v>17</v>
      </c>
      <c r="B46" s="121">
        <v>5</v>
      </c>
      <c r="C46" s="121" t="s">
        <v>25</v>
      </c>
      <c r="D46" s="189" t="s">
        <v>404</v>
      </c>
      <c r="E46" s="149" t="s">
        <v>124</v>
      </c>
      <c r="F46" s="176">
        <v>0</v>
      </c>
      <c r="G46" s="149">
        <v>0</v>
      </c>
      <c r="H46" s="422">
        <v>0</v>
      </c>
      <c r="I46" s="247" t="e">
        <f>G46/H46</f>
        <v>#DIV/0!</v>
      </c>
      <c r="J46" s="219">
        <v>1</v>
      </c>
      <c r="K46" s="172" t="s">
        <v>405</v>
      </c>
    </row>
    <row r="47" spans="1:11" ht="65.25" customHeight="1" x14ac:dyDescent="0.25">
      <c r="A47" s="121" t="s">
        <v>17</v>
      </c>
      <c r="B47" s="121">
        <v>5</v>
      </c>
      <c r="C47" s="121" t="s">
        <v>43</v>
      </c>
      <c r="D47" s="135" t="s">
        <v>140</v>
      </c>
      <c r="E47" s="138" t="s">
        <v>139</v>
      </c>
      <c r="F47" s="178">
        <v>6.3719999999999999</v>
      </c>
      <c r="G47" s="149">
        <v>1.014</v>
      </c>
      <c r="H47" s="421">
        <v>4.4189999999999996</v>
      </c>
      <c r="I47" s="218">
        <f>H47/G47</f>
        <v>4.3579881656804726</v>
      </c>
      <c r="J47" s="219">
        <f>H47/F47</f>
        <v>0.69350282485875703</v>
      </c>
      <c r="K47" s="223" t="s">
        <v>535</v>
      </c>
    </row>
    <row r="48" spans="1:11" ht="46.5" customHeight="1" x14ac:dyDescent="0.25">
      <c r="A48" s="176" t="s">
        <v>17</v>
      </c>
      <c r="B48" s="180" t="s">
        <v>51</v>
      </c>
      <c r="C48" s="177">
        <v>5</v>
      </c>
      <c r="D48" s="181" t="s">
        <v>454</v>
      </c>
      <c r="E48" s="176" t="s">
        <v>455</v>
      </c>
      <c r="F48" s="178" t="s">
        <v>453</v>
      </c>
      <c r="G48" s="150">
        <v>7</v>
      </c>
      <c r="H48" s="420">
        <v>7</v>
      </c>
      <c r="I48" s="218">
        <f t="shared" ref="I48:I49" si="4">H48/G48</f>
        <v>1</v>
      </c>
      <c r="J48" s="219" t="e">
        <f t="shared" ref="J48:J49" si="5">H48/F48</f>
        <v>#VALUE!</v>
      </c>
      <c r="K48" s="223" t="s">
        <v>537</v>
      </c>
    </row>
    <row r="49" spans="1:11" ht="57" customHeight="1" x14ac:dyDescent="0.25">
      <c r="A49" s="176" t="s">
        <v>17</v>
      </c>
      <c r="B49" s="180" t="s">
        <v>51</v>
      </c>
      <c r="C49" s="177">
        <v>6</v>
      </c>
      <c r="D49" s="181" t="s">
        <v>456</v>
      </c>
      <c r="E49" s="176" t="s">
        <v>455</v>
      </c>
      <c r="F49" s="178" t="s">
        <v>453</v>
      </c>
      <c r="G49" s="150">
        <v>7</v>
      </c>
      <c r="H49" s="420">
        <v>0</v>
      </c>
      <c r="I49" s="218">
        <f t="shared" si="4"/>
        <v>0</v>
      </c>
      <c r="J49" s="219" t="e">
        <f t="shared" si="5"/>
        <v>#VALUE!</v>
      </c>
      <c r="K49" s="223" t="s">
        <v>536</v>
      </c>
    </row>
    <row r="50" spans="1:11" ht="21.75" customHeight="1" x14ac:dyDescent="0.25">
      <c r="A50" s="396" t="s">
        <v>69</v>
      </c>
      <c r="B50" s="397"/>
      <c r="C50" s="397"/>
      <c r="D50" s="397"/>
      <c r="E50" s="397"/>
      <c r="F50" s="397"/>
      <c r="G50" s="397"/>
      <c r="H50" s="397"/>
      <c r="I50" s="267"/>
      <c r="J50" s="267"/>
      <c r="K50" s="108"/>
    </row>
    <row r="51" spans="1:11" ht="75.75" customHeight="1" x14ac:dyDescent="0.25">
      <c r="A51" s="149" t="s">
        <v>17</v>
      </c>
      <c r="B51" s="116" t="s">
        <v>55</v>
      </c>
      <c r="C51" s="150">
        <v>1</v>
      </c>
      <c r="D51" s="193" t="s">
        <v>161</v>
      </c>
      <c r="E51" s="149" t="s">
        <v>124</v>
      </c>
      <c r="F51" s="149">
        <v>0</v>
      </c>
      <c r="G51" s="149">
        <v>0</v>
      </c>
      <c r="H51" s="149">
        <v>0</v>
      </c>
      <c r="I51" s="218">
        <v>1</v>
      </c>
      <c r="J51" s="219">
        <v>1</v>
      </c>
      <c r="K51" s="145" t="s">
        <v>398</v>
      </c>
    </row>
  </sheetData>
  <mergeCells count="21">
    <mergeCell ref="A50:H50"/>
    <mergeCell ref="A37:K37"/>
    <mergeCell ref="D24:K24"/>
    <mergeCell ref="F6:H6"/>
    <mergeCell ref="H7:H8"/>
    <mergeCell ref="E6:E8"/>
    <mergeCell ref="D19:K19"/>
    <mergeCell ref="A10:K10"/>
    <mergeCell ref="A43:K43"/>
    <mergeCell ref="A2:K2"/>
    <mergeCell ref="I6:I8"/>
    <mergeCell ref="K6:K8"/>
    <mergeCell ref="F7:F8"/>
    <mergeCell ref="J6:J8"/>
    <mergeCell ref="A6:B7"/>
    <mergeCell ref="A5:K5"/>
    <mergeCell ref="G7:G8"/>
    <mergeCell ref="D6:D8"/>
    <mergeCell ref="C6:C8"/>
    <mergeCell ref="A3:K3"/>
    <mergeCell ref="A4:K4"/>
  </mergeCells>
  <phoneticPr fontId="20" type="noConversion"/>
  <pageMargins left="0.11811023622047245" right="0.11811023622047245" top="0.59055118110236227" bottom="0.59055118110236227"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view="pageBreakPreview" zoomScale="60" zoomScaleNormal="100" workbookViewId="0">
      <selection activeCell="N12" sqref="N12"/>
    </sheetView>
  </sheetViews>
  <sheetFormatPr defaultRowHeight="15" x14ac:dyDescent="0.25"/>
  <cols>
    <col min="1" max="1" width="7.5703125" style="209" customWidth="1"/>
    <col min="2" max="2" width="52.42578125" style="209" customWidth="1"/>
    <col min="3" max="3" width="13.28515625" style="209" customWidth="1"/>
    <col min="4" max="4" width="10.28515625" style="209" customWidth="1"/>
    <col min="5" max="5" width="67.85546875" style="209" customWidth="1"/>
    <col min="6" max="16384" width="9.140625" style="209"/>
  </cols>
  <sheetData>
    <row r="1" spans="1:17" ht="26.25" customHeight="1" x14ac:dyDescent="0.25">
      <c r="E1" s="411" t="s">
        <v>222</v>
      </c>
    </row>
    <row r="2" spans="1:17" ht="30" customHeight="1" x14ac:dyDescent="0.25">
      <c r="A2" s="400" t="s">
        <v>479</v>
      </c>
      <c r="B2" s="400"/>
      <c r="C2" s="400"/>
      <c r="D2" s="400"/>
      <c r="E2" s="400"/>
    </row>
    <row r="3" spans="1:17" ht="30" customHeight="1" x14ac:dyDescent="0.25">
      <c r="A3" s="272" t="s">
        <v>369</v>
      </c>
      <c r="B3" s="403"/>
      <c r="C3" s="403"/>
      <c r="D3" s="403"/>
      <c r="E3" s="403"/>
      <c r="F3" s="403"/>
      <c r="G3" s="403"/>
      <c r="H3" s="403"/>
      <c r="I3" s="403"/>
      <c r="J3" s="403"/>
      <c r="K3" s="403"/>
      <c r="L3" s="403"/>
      <c r="M3" s="403"/>
      <c r="N3" s="403"/>
      <c r="O3" s="403"/>
      <c r="P3" s="403"/>
      <c r="Q3" s="403"/>
    </row>
    <row r="4" spans="1:17" ht="30" customHeight="1" x14ac:dyDescent="0.25">
      <c r="A4" s="272" t="s">
        <v>240</v>
      </c>
      <c r="B4" s="403"/>
      <c r="C4" s="403"/>
      <c r="D4" s="403"/>
      <c r="E4" s="403"/>
      <c r="F4" s="403"/>
      <c r="G4" s="403"/>
      <c r="H4" s="403"/>
      <c r="I4" s="403"/>
      <c r="J4" s="403"/>
      <c r="K4" s="403"/>
      <c r="L4" s="403"/>
      <c r="M4" s="403"/>
      <c r="N4" s="403"/>
      <c r="O4" s="403"/>
      <c r="P4" s="403"/>
      <c r="Q4" s="403"/>
    </row>
    <row r="5" spans="1:17" ht="15.75" customHeight="1" x14ac:dyDescent="0.25">
      <c r="A5" s="401"/>
      <c r="B5" s="402"/>
      <c r="C5" s="402"/>
      <c r="D5" s="402"/>
      <c r="E5" s="402"/>
      <c r="F5" s="210"/>
      <c r="G5" s="210"/>
      <c r="H5" s="210"/>
      <c r="I5" s="210"/>
      <c r="J5" s="210"/>
      <c r="K5" s="210"/>
    </row>
    <row r="6" spans="1:17" ht="31.5" x14ac:dyDescent="0.25">
      <c r="A6" s="211" t="s">
        <v>117</v>
      </c>
      <c r="B6" s="212" t="s">
        <v>223</v>
      </c>
      <c r="C6" s="213" t="s">
        <v>224</v>
      </c>
      <c r="D6" s="212" t="s">
        <v>225</v>
      </c>
      <c r="E6" s="212" t="s">
        <v>226</v>
      </c>
    </row>
    <row r="7" spans="1:17" ht="47.25" x14ac:dyDescent="0.25">
      <c r="A7" s="214">
        <v>1</v>
      </c>
      <c r="B7" s="215" t="s">
        <v>227</v>
      </c>
      <c r="C7" s="216">
        <v>44819</v>
      </c>
      <c r="D7" s="214" t="s">
        <v>480</v>
      </c>
      <c r="E7" s="211" t="s">
        <v>481</v>
      </c>
    </row>
    <row r="8" spans="1:17" ht="47.25" x14ac:dyDescent="0.25">
      <c r="A8" s="214">
        <v>2</v>
      </c>
      <c r="B8" s="215" t="s">
        <v>227</v>
      </c>
      <c r="C8" s="216">
        <v>44922</v>
      </c>
      <c r="D8" s="214">
        <v>1646</v>
      </c>
      <c r="E8" s="211" t="s">
        <v>482</v>
      </c>
    </row>
    <row r="9" spans="1:17" ht="47.25" x14ac:dyDescent="0.25">
      <c r="A9" s="214">
        <v>3</v>
      </c>
      <c r="B9" s="215" t="s">
        <v>227</v>
      </c>
      <c r="C9" s="216">
        <v>44925</v>
      </c>
      <c r="D9" s="214">
        <v>1704</v>
      </c>
      <c r="E9" s="211" t="s">
        <v>483</v>
      </c>
    </row>
  </sheetData>
  <mergeCells count="4">
    <mergeCell ref="A2:E2"/>
    <mergeCell ref="A5:E5"/>
    <mergeCell ref="A3:Q3"/>
    <mergeCell ref="A4:Q4"/>
  </mergeCells>
  <pageMargins left="0.31496062992125984" right="0.31496062992125984" top="0.74803149606299213" bottom="0.74803149606299213"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view="pageBreakPreview" zoomScale="60" zoomScaleNormal="100" workbookViewId="0">
      <selection activeCell="T14" sqref="T14"/>
    </sheetView>
  </sheetViews>
  <sheetFormatPr defaultRowHeight="15" x14ac:dyDescent="0.25"/>
  <cols>
    <col min="1" max="2" width="4.7109375" customWidth="1"/>
    <col min="3" max="3" width="22.42578125" customWidth="1"/>
    <col min="4" max="4" width="15.28515625" customWidth="1"/>
    <col min="5" max="5" width="19" customWidth="1"/>
    <col min="6" max="6" width="17.85546875" customWidth="1"/>
    <col min="7" max="7" width="14.42578125" customWidth="1"/>
    <col min="8" max="8" width="13.140625" customWidth="1"/>
    <col min="9" max="9" width="13.5703125" customWidth="1"/>
    <col min="10" max="10" width="16.42578125" customWidth="1"/>
    <col min="248" max="249" width="4.7109375" customWidth="1"/>
    <col min="250" max="250" width="22.42578125" customWidth="1"/>
    <col min="251" max="251" width="15.28515625" customWidth="1"/>
    <col min="252" max="252" width="17.28515625" customWidth="1"/>
    <col min="253" max="254" width="17.85546875" customWidth="1"/>
    <col min="255" max="256" width="13.7109375" customWidth="1"/>
    <col min="257" max="257" width="13.140625" customWidth="1"/>
    <col min="258" max="258" width="13.5703125" customWidth="1"/>
    <col min="259" max="259" width="15" customWidth="1"/>
    <col min="260" max="260" width="20" customWidth="1"/>
    <col min="262" max="262" width="27.140625" customWidth="1"/>
    <col min="263" max="263" width="33.28515625" customWidth="1"/>
    <col min="504" max="505" width="4.7109375" customWidth="1"/>
    <col min="506" max="506" width="22.42578125" customWidth="1"/>
    <col min="507" max="507" width="15.28515625" customWidth="1"/>
    <col min="508" max="508" width="17.28515625" customWidth="1"/>
    <col min="509" max="510" width="17.85546875" customWidth="1"/>
    <col min="511" max="512" width="13.7109375" customWidth="1"/>
    <col min="513" max="513" width="13.140625" customWidth="1"/>
    <col min="514" max="514" width="13.5703125" customWidth="1"/>
    <col min="515" max="515" width="15" customWidth="1"/>
    <col min="516" max="516" width="20" customWidth="1"/>
    <col min="518" max="518" width="27.140625" customWidth="1"/>
    <col min="519" max="519" width="33.28515625" customWidth="1"/>
    <col min="760" max="761" width="4.7109375" customWidth="1"/>
    <col min="762" max="762" width="22.42578125" customWidth="1"/>
    <col min="763" max="763" width="15.28515625" customWidth="1"/>
    <col min="764" max="764" width="17.28515625" customWidth="1"/>
    <col min="765" max="766" width="17.85546875" customWidth="1"/>
    <col min="767" max="768" width="13.7109375" customWidth="1"/>
    <col min="769" max="769" width="13.140625" customWidth="1"/>
    <col min="770" max="770" width="13.5703125" customWidth="1"/>
    <col min="771" max="771" width="15" customWidth="1"/>
    <col min="772" max="772" width="20" customWidth="1"/>
    <col min="774" max="774" width="27.140625" customWidth="1"/>
    <col min="775" max="775" width="33.28515625" customWidth="1"/>
    <col min="1016" max="1017" width="4.7109375" customWidth="1"/>
    <col min="1018" max="1018" width="22.42578125" customWidth="1"/>
    <col min="1019" max="1019" width="15.28515625" customWidth="1"/>
    <col min="1020" max="1020" width="17.28515625" customWidth="1"/>
    <col min="1021" max="1022" width="17.85546875" customWidth="1"/>
    <col min="1023" max="1024" width="13.7109375" customWidth="1"/>
    <col min="1025" max="1025" width="13.140625" customWidth="1"/>
    <col min="1026" max="1026" width="13.5703125" customWidth="1"/>
    <col min="1027" max="1027" width="15" customWidth="1"/>
    <col min="1028" max="1028" width="20" customWidth="1"/>
    <col min="1030" max="1030" width="27.140625" customWidth="1"/>
    <col min="1031" max="1031" width="33.28515625" customWidth="1"/>
    <col min="1272" max="1273" width="4.7109375" customWidth="1"/>
    <col min="1274" max="1274" width="22.42578125" customWidth="1"/>
    <col min="1275" max="1275" width="15.28515625" customWidth="1"/>
    <col min="1276" max="1276" width="17.28515625" customWidth="1"/>
    <col min="1277" max="1278" width="17.85546875" customWidth="1"/>
    <col min="1279" max="1280" width="13.7109375" customWidth="1"/>
    <col min="1281" max="1281" width="13.140625" customWidth="1"/>
    <col min="1282" max="1282" width="13.5703125" customWidth="1"/>
    <col min="1283" max="1283" width="15" customWidth="1"/>
    <col min="1284" max="1284" width="20" customWidth="1"/>
    <col min="1286" max="1286" width="27.140625" customWidth="1"/>
    <col min="1287" max="1287" width="33.28515625" customWidth="1"/>
    <col min="1528" max="1529" width="4.7109375" customWidth="1"/>
    <col min="1530" max="1530" width="22.42578125" customWidth="1"/>
    <col min="1531" max="1531" width="15.28515625" customWidth="1"/>
    <col min="1532" max="1532" width="17.28515625" customWidth="1"/>
    <col min="1533" max="1534" width="17.85546875" customWidth="1"/>
    <col min="1535" max="1536" width="13.7109375" customWidth="1"/>
    <col min="1537" max="1537" width="13.140625" customWidth="1"/>
    <col min="1538" max="1538" width="13.5703125" customWidth="1"/>
    <col min="1539" max="1539" width="15" customWidth="1"/>
    <col min="1540" max="1540" width="20" customWidth="1"/>
    <col min="1542" max="1542" width="27.140625" customWidth="1"/>
    <col min="1543" max="1543" width="33.28515625" customWidth="1"/>
    <col min="1784" max="1785" width="4.7109375" customWidth="1"/>
    <col min="1786" max="1786" width="22.42578125" customWidth="1"/>
    <col min="1787" max="1787" width="15.28515625" customWidth="1"/>
    <col min="1788" max="1788" width="17.28515625" customWidth="1"/>
    <col min="1789" max="1790" width="17.85546875" customWidth="1"/>
    <col min="1791" max="1792" width="13.7109375" customWidth="1"/>
    <col min="1793" max="1793" width="13.140625" customWidth="1"/>
    <col min="1794" max="1794" width="13.5703125" customWidth="1"/>
    <col min="1795" max="1795" width="15" customWidth="1"/>
    <col min="1796" max="1796" width="20" customWidth="1"/>
    <col min="1798" max="1798" width="27.140625" customWidth="1"/>
    <col min="1799" max="1799" width="33.28515625" customWidth="1"/>
    <col min="2040" max="2041" width="4.7109375" customWidth="1"/>
    <col min="2042" max="2042" width="22.42578125" customWidth="1"/>
    <col min="2043" max="2043" width="15.28515625" customWidth="1"/>
    <col min="2044" max="2044" width="17.28515625" customWidth="1"/>
    <col min="2045" max="2046" width="17.85546875" customWidth="1"/>
    <col min="2047" max="2048" width="13.7109375" customWidth="1"/>
    <col min="2049" max="2049" width="13.140625" customWidth="1"/>
    <col min="2050" max="2050" width="13.5703125" customWidth="1"/>
    <col min="2051" max="2051" width="15" customWidth="1"/>
    <col min="2052" max="2052" width="20" customWidth="1"/>
    <col min="2054" max="2054" width="27.140625" customWidth="1"/>
    <col min="2055" max="2055" width="33.28515625" customWidth="1"/>
    <col min="2296" max="2297" width="4.7109375" customWidth="1"/>
    <col min="2298" max="2298" width="22.42578125" customWidth="1"/>
    <col min="2299" max="2299" width="15.28515625" customWidth="1"/>
    <col min="2300" max="2300" width="17.28515625" customWidth="1"/>
    <col min="2301" max="2302" width="17.85546875" customWidth="1"/>
    <col min="2303" max="2304" width="13.7109375" customWidth="1"/>
    <col min="2305" max="2305" width="13.140625" customWidth="1"/>
    <col min="2306" max="2306" width="13.5703125" customWidth="1"/>
    <col min="2307" max="2307" width="15" customWidth="1"/>
    <col min="2308" max="2308" width="20" customWidth="1"/>
    <col min="2310" max="2310" width="27.140625" customWidth="1"/>
    <col min="2311" max="2311" width="33.28515625" customWidth="1"/>
    <col min="2552" max="2553" width="4.7109375" customWidth="1"/>
    <col min="2554" max="2554" width="22.42578125" customWidth="1"/>
    <col min="2555" max="2555" width="15.28515625" customWidth="1"/>
    <col min="2556" max="2556" width="17.28515625" customWidth="1"/>
    <col min="2557" max="2558" width="17.85546875" customWidth="1"/>
    <col min="2559" max="2560" width="13.7109375" customWidth="1"/>
    <col min="2561" max="2561" width="13.140625" customWidth="1"/>
    <col min="2562" max="2562" width="13.5703125" customWidth="1"/>
    <col min="2563" max="2563" width="15" customWidth="1"/>
    <col min="2564" max="2564" width="20" customWidth="1"/>
    <col min="2566" max="2566" width="27.140625" customWidth="1"/>
    <col min="2567" max="2567" width="33.28515625" customWidth="1"/>
    <col min="2808" max="2809" width="4.7109375" customWidth="1"/>
    <col min="2810" max="2810" width="22.42578125" customWidth="1"/>
    <col min="2811" max="2811" width="15.28515625" customWidth="1"/>
    <col min="2812" max="2812" width="17.28515625" customWidth="1"/>
    <col min="2813" max="2814" width="17.85546875" customWidth="1"/>
    <col min="2815" max="2816" width="13.7109375" customWidth="1"/>
    <col min="2817" max="2817" width="13.140625" customWidth="1"/>
    <col min="2818" max="2818" width="13.5703125" customWidth="1"/>
    <col min="2819" max="2819" width="15" customWidth="1"/>
    <col min="2820" max="2820" width="20" customWidth="1"/>
    <col min="2822" max="2822" width="27.140625" customWidth="1"/>
    <col min="2823" max="2823" width="33.28515625" customWidth="1"/>
    <col min="3064" max="3065" width="4.7109375" customWidth="1"/>
    <col min="3066" max="3066" width="22.42578125" customWidth="1"/>
    <col min="3067" max="3067" width="15.28515625" customWidth="1"/>
    <col min="3068" max="3068" width="17.28515625" customWidth="1"/>
    <col min="3069" max="3070" width="17.85546875" customWidth="1"/>
    <col min="3071" max="3072" width="13.7109375" customWidth="1"/>
    <col min="3073" max="3073" width="13.140625" customWidth="1"/>
    <col min="3074" max="3074" width="13.5703125" customWidth="1"/>
    <col min="3075" max="3075" width="15" customWidth="1"/>
    <col min="3076" max="3076" width="20" customWidth="1"/>
    <col min="3078" max="3078" width="27.140625" customWidth="1"/>
    <col min="3079" max="3079" width="33.28515625" customWidth="1"/>
    <col min="3320" max="3321" width="4.7109375" customWidth="1"/>
    <col min="3322" max="3322" width="22.42578125" customWidth="1"/>
    <col min="3323" max="3323" width="15.28515625" customWidth="1"/>
    <col min="3324" max="3324" width="17.28515625" customWidth="1"/>
    <col min="3325" max="3326" width="17.85546875" customWidth="1"/>
    <col min="3327" max="3328" width="13.7109375" customWidth="1"/>
    <col min="3329" max="3329" width="13.140625" customWidth="1"/>
    <col min="3330" max="3330" width="13.5703125" customWidth="1"/>
    <col min="3331" max="3331" width="15" customWidth="1"/>
    <col min="3332" max="3332" width="20" customWidth="1"/>
    <col min="3334" max="3334" width="27.140625" customWidth="1"/>
    <col min="3335" max="3335" width="33.28515625" customWidth="1"/>
    <col min="3576" max="3577" width="4.7109375" customWidth="1"/>
    <col min="3578" max="3578" width="22.42578125" customWidth="1"/>
    <col min="3579" max="3579" width="15.28515625" customWidth="1"/>
    <col min="3580" max="3580" width="17.28515625" customWidth="1"/>
    <col min="3581" max="3582" width="17.85546875" customWidth="1"/>
    <col min="3583" max="3584" width="13.7109375" customWidth="1"/>
    <col min="3585" max="3585" width="13.140625" customWidth="1"/>
    <col min="3586" max="3586" width="13.5703125" customWidth="1"/>
    <col min="3587" max="3587" width="15" customWidth="1"/>
    <col min="3588" max="3588" width="20" customWidth="1"/>
    <col min="3590" max="3590" width="27.140625" customWidth="1"/>
    <col min="3591" max="3591" width="33.28515625" customWidth="1"/>
    <col min="3832" max="3833" width="4.7109375" customWidth="1"/>
    <col min="3834" max="3834" width="22.42578125" customWidth="1"/>
    <col min="3835" max="3835" width="15.28515625" customWidth="1"/>
    <col min="3836" max="3836" width="17.28515625" customWidth="1"/>
    <col min="3837" max="3838" width="17.85546875" customWidth="1"/>
    <col min="3839" max="3840" width="13.7109375" customWidth="1"/>
    <col min="3841" max="3841" width="13.140625" customWidth="1"/>
    <col min="3842" max="3842" width="13.5703125" customWidth="1"/>
    <col min="3843" max="3843" width="15" customWidth="1"/>
    <col min="3844" max="3844" width="20" customWidth="1"/>
    <col min="3846" max="3846" width="27.140625" customWidth="1"/>
    <col min="3847" max="3847" width="33.28515625" customWidth="1"/>
    <col min="4088" max="4089" width="4.7109375" customWidth="1"/>
    <col min="4090" max="4090" width="22.42578125" customWidth="1"/>
    <col min="4091" max="4091" width="15.28515625" customWidth="1"/>
    <col min="4092" max="4092" width="17.28515625" customWidth="1"/>
    <col min="4093" max="4094" width="17.85546875" customWidth="1"/>
    <col min="4095" max="4096" width="13.7109375" customWidth="1"/>
    <col min="4097" max="4097" width="13.140625" customWidth="1"/>
    <col min="4098" max="4098" width="13.5703125" customWidth="1"/>
    <col min="4099" max="4099" width="15" customWidth="1"/>
    <col min="4100" max="4100" width="20" customWidth="1"/>
    <col min="4102" max="4102" width="27.140625" customWidth="1"/>
    <col min="4103" max="4103" width="33.28515625" customWidth="1"/>
    <col min="4344" max="4345" width="4.7109375" customWidth="1"/>
    <col min="4346" max="4346" width="22.42578125" customWidth="1"/>
    <col min="4347" max="4347" width="15.28515625" customWidth="1"/>
    <col min="4348" max="4348" width="17.28515625" customWidth="1"/>
    <col min="4349" max="4350" width="17.85546875" customWidth="1"/>
    <col min="4351" max="4352" width="13.7109375" customWidth="1"/>
    <col min="4353" max="4353" width="13.140625" customWidth="1"/>
    <col min="4354" max="4354" width="13.5703125" customWidth="1"/>
    <col min="4355" max="4355" width="15" customWidth="1"/>
    <col min="4356" max="4356" width="20" customWidth="1"/>
    <col min="4358" max="4358" width="27.140625" customWidth="1"/>
    <col min="4359" max="4359" width="33.28515625" customWidth="1"/>
    <col min="4600" max="4601" width="4.7109375" customWidth="1"/>
    <col min="4602" max="4602" width="22.42578125" customWidth="1"/>
    <col min="4603" max="4603" width="15.28515625" customWidth="1"/>
    <col min="4604" max="4604" width="17.28515625" customWidth="1"/>
    <col min="4605" max="4606" width="17.85546875" customWidth="1"/>
    <col min="4607" max="4608" width="13.7109375" customWidth="1"/>
    <col min="4609" max="4609" width="13.140625" customWidth="1"/>
    <col min="4610" max="4610" width="13.5703125" customWidth="1"/>
    <col min="4611" max="4611" width="15" customWidth="1"/>
    <col min="4612" max="4612" width="20" customWidth="1"/>
    <col min="4614" max="4614" width="27.140625" customWidth="1"/>
    <col min="4615" max="4615" width="33.28515625" customWidth="1"/>
    <col min="4856" max="4857" width="4.7109375" customWidth="1"/>
    <col min="4858" max="4858" width="22.42578125" customWidth="1"/>
    <col min="4859" max="4859" width="15.28515625" customWidth="1"/>
    <col min="4860" max="4860" width="17.28515625" customWidth="1"/>
    <col min="4861" max="4862" width="17.85546875" customWidth="1"/>
    <col min="4863" max="4864" width="13.7109375" customWidth="1"/>
    <col min="4865" max="4865" width="13.140625" customWidth="1"/>
    <col min="4866" max="4866" width="13.5703125" customWidth="1"/>
    <col min="4867" max="4867" width="15" customWidth="1"/>
    <col min="4868" max="4868" width="20" customWidth="1"/>
    <col min="4870" max="4870" width="27.140625" customWidth="1"/>
    <col min="4871" max="4871" width="33.28515625" customWidth="1"/>
    <col min="5112" max="5113" width="4.7109375" customWidth="1"/>
    <col min="5114" max="5114" width="22.42578125" customWidth="1"/>
    <col min="5115" max="5115" width="15.28515625" customWidth="1"/>
    <col min="5116" max="5116" width="17.28515625" customWidth="1"/>
    <col min="5117" max="5118" width="17.85546875" customWidth="1"/>
    <col min="5119" max="5120" width="13.7109375" customWidth="1"/>
    <col min="5121" max="5121" width="13.140625" customWidth="1"/>
    <col min="5122" max="5122" width="13.5703125" customWidth="1"/>
    <col min="5123" max="5123" width="15" customWidth="1"/>
    <col min="5124" max="5124" width="20" customWidth="1"/>
    <col min="5126" max="5126" width="27.140625" customWidth="1"/>
    <col min="5127" max="5127" width="33.28515625" customWidth="1"/>
    <col min="5368" max="5369" width="4.7109375" customWidth="1"/>
    <col min="5370" max="5370" width="22.42578125" customWidth="1"/>
    <col min="5371" max="5371" width="15.28515625" customWidth="1"/>
    <col min="5372" max="5372" width="17.28515625" customWidth="1"/>
    <col min="5373" max="5374" width="17.85546875" customWidth="1"/>
    <col min="5375" max="5376" width="13.7109375" customWidth="1"/>
    <col min="5377" max="5377" width="13.140625" customWidth="1"/>
    <col min="5378" max="5378" width="13.5703125" customWidth="1"/>
    <col min="5379" max="5379" width="15" customWidth="1"/>
    <col min="5380" max="5380" width="20" customWidth="1"/>
    <col min="5382" max="5382" width="27.140625" customWidth="1"/>
    <col min="5383" max="5383" width="33.28515625" customWidth="1"/>
    <col min="5624" max="5625" width="4.7109375" customWidth="1"/>
    <col min="5626" max="5626" width="22.42578125" customWidth="1"/>
    <col min="5627" max="5627" width="15.28515625" customWidth="1"/>
    <col min="5628" max="5628" width="17.28515625" customWidth="1"/>
    <col min="5629" max="5630" width="17.85546875" customWidth="1"/>
    <col min="5631" max="5632" width="13.7109375" customWidth="1"/>
    <col min="5633" max="5633" width="13.140625" customWidth="1"/>
    <col min="5634" max="5634" width="13.5703125" customWidth="1"/>
    <col min="5635" max="5635" width="15" customWidth="1"/>
    <col min="5636" max="5636" width="20" customWidth="1"/>
    <col min="5638" max="5638" width="27.140625" customWidth="1"/>
    <col min="5639" max="5639" width="33.28515625" customWidth="1"/>
    <col min="5880" max="5881" width="4.7109375" customWidth="1"/>
    <col min="5882" max="5882" width="22.42578125" customWidth="1"/>
    <col min="5883" max="5883" width="15.28515625" customWidth="1"/>
    <col min="5884" max="5884" width="17.28515625" customWidth="1"/>
    <col min="5885" max="5886" width="17.85546875" customWidth="1"/>
    <col min="5887" max="5888" width="13.7109375" customWidth="1"/>
    <col min="5889" max="5889" width="13.140625" customWidth="1"/>
    <col min="5890" max="5890" width="13.5703125" customWidth="1"/>
    <col min="5891" max="5891" width="15" customWidth="1"/>
    <col min="5892" max="5892" width="20" customWidth="1"/>
    <col min="5894" max="5894" width="27.140625" customWidth="1"/>
    <col min="5895" max="5895" width="33.28515625" customWidth="1"/>
    <col min="6136" max="6137" width="4.7109375" customWidth="1"/>
    <col min="6138" max="6138" width="22.42578125" customWidth="1"/>
    <col min="6139" max="6139" width="15.28515625" customWidth="1"/>
    <col min="6140" max="6140" width="17.28515625" customWidth="1"/>
    <col min="6141" max="6142" width="17.85546875" customWidth="1"/>
    <col min="6143" max="6144" width="13.7109375" customWidth="1"/>
    <col min="6145" max="6145" width="13.140625" customWidth="1"/>
    <col min="6146" max="6146" width="13.5703125" customWidth="1"/>
    <col min="6147" max="6147" width="15" customWidth="1"/>
    <col min="6148" max="6148" width="20" customWidth="1"/>
    <col min="6150" max="6150" width="27.140625" customWidth="1"/>
    <col min="6151" max="6151" width="33.28515625" customWidth="1"/>
    <col min="6392" max="6393" width="4.7109375" customWidth="1"/>
    <col min="6394" max="6394" width="22.42578125" customWidth="1"/>
    <col min="6395" max="6395" width="15.28515625" customWidth="1"/>
    <col min="6396" max="6396" width="17.28515625" customWidth="1"/>
    <col min="6397" max="6398" width="17.85546875" customWidth="1"/>
    <col min="6399" max="6400" width="13.7109375" customWidth="1"/>
    <col min="6401" max="6401" width="13.140625" customWidth="1"/>
    <col min="6402" max="6402" width="13.5703125" customWidth="1"/>
    <col min="6403" max="6403" width="15" customWidth="1"/>
    <col min="6404" max="6404" width="20" customWidth="1"/>
    <col min="6406" max="6406" width="27.140625" customWidth="1"/>
    <col min="6407" max="6407" width="33.28515625" customWidth="1"/>
    <col min="6648" max="6649" width="4.7109375" customWidth="1"/>
    <col min="6650" max="6650" width="22.42578125" customWidth="1"/>
    <col min="6651" max="6651" width="15.28515625" customWidth="1"/>
    <col min="6652" max="6652" width="17.28515625" customWidth="1"/>
    <col min="6653" max="6654" width="17.85546875" customWidth="1"/>
    <col min="6655" max="6656" width="13.7109375" customWidth="1"/>
    <col min="6657" max="6657" width="13.140625" customWidth="1"/>
    <col min="6658" max="6658" width="13.5703125" customWidth="1"/>
    <col min="6659" max="6659" width="15" customWidth="1"/>
    <col min="6660" max="6660" width="20" customWidth="1"/>
    <col min="6662" max="6662" width="27.140625" customWidth="1"/>
    <col min="6663" max="6663" width="33.28515625" customWidth="1"/>
    <col min="6904" max="6905" width="4.7109375" customWidth="1"/>
    <col min="6906" max="6906" width="22.42578125" customWidth="1"/>
    <col min="6907" max="6907" width="15.28515625" customWidth="1"/>
    <col min="6908" max="6908" width="17.28515625" customWidth="1"/>
    <col min="6909" max="6910" width="17.85546875" customWidth="1"/>
    <col min="6911" max="6912" width="13.7109375" customWidth="1"/>
    <col min="6913" max="6913" width="13.140625" customWidth="1"/>
    <col min="6914" max="6914" width="13.5703125" customWidth="1"/>
    <col min="6915" max="6915" width="15" customWidth="1"/>
    <col min="6916" max="6916" width="20" customWidth="1"/>
    <col min="6918" max="6918" width="27.140625" customWidth="1"/>
    <col min="6919" max="6919" width="33.28515625" customWidth="1"/>
    <col min="7160" max="7161" width="4.7109375" customWidth="1"/>
    <col min="7162" max="7162" width="22.42578125" customWidth="1"/>
    <col min="7163" max="7163" width="15.28515625" customWidth="1"/>
    <col min="7164" max="7164" width="17.28515625" customWidth="1"/>
    <col min="7165" max="7166" width="17.85546875" customWidth="1"/>
    <col min="7167" max="7168" width="13.7109375" customWidth="1"/>
    <col min="7169" max="7169" width="13.140625" customWidth="1"/>
    <col min="7170" max="7170" width="13.5703125" customWidth="1"/>
    <col min="7171" max="7171" width="15" customWidth="1"/>
    <col min="7172" max="7172" width="20" customWidth="1"/>
    <col min="7174" max="7174" width="27.140625" customWidth="1"/>
    <col min="7175" max="7175" width="33.28515625" customWidth="1"/>
    <col min="7416" max="7417" width="4.7109375" customWidth="1"/>
    <col min="7418" max="7418" width="22.42578125" customWidth="1"/>
    <col min="7419" max="7419" width="15.28515625" customWidth="1"/>
    <col min="7420" max="7420" width="17.28515625" customWidth="1"/>
    <col min="7421" max="7422" width="17.85546875" customWidth="1"/>
    <col min="7423" max="7424" width="13.7109375" customWidth="1"/>
    <col min="7425" max="7425" width="13.140625" customWidth="1"/>
    <col min="7426" max="7426" width="13.5703125" customWidth="1"/>
    <col min="7427" max="7427" width="15" customWidth="1"/>
    <col min="7428" max="7428" width="20" customWidth="1"/>
    <col min="7430" max="7430" width="27.140625" customWidth="1"/>
    <col min="7431" max="7431" width="33.28515625" customWidth="1"/>
    <col min="7672" max="7673" width="4.7109375" customWidth="1"/>
    <col min="7674" max="7674" width="22.42578125" customWidth="1"/>
    <col min="7675" max="7675" width="15.28515625" customWidth="1"/>
    <col min="7676" max="7676" width="17.28515625" customWidth="1"/>
    <col min="7677" max="7678" width="17.85546875" customWidth="1"/>
    <col min="7679" max="7680" width="13.7109375" customWidth="1"/>
    <col min="7681" max="7681" width="13.140625" customWidth="1"/>
    <col min="7682" max="7682" width="13.5703125" customWidth="1"/>
    <col min="7683" max="7683" width="15" customWidth="1"/>
    <col min="7684" max="7684" width="20" customWidth="1"/>
    <col min="7686" max="7686" width="27.140625" customWidth="1"/>
    <col min="7687" max="7687" width="33.28515625" customWidth="1"/>
    <col min="7928" max="7929" width="4.7109375" customWidth="1"/>
    <col min="7930" max="7930" width="22.42578125" customWidth="1"/>
    <col min="7931" max="7931" width="15.28515625" customWidth="1"/>
    <col min="7932" max="7932" width="17.28515625" customWidth="1"/>
    <col min="7933" max="7934" width="17.85546875" customWidth="1"/>
    <col min="7935" max="7936" width="13.7109375" customWidth="1"/>
    <col min="7937" max="7937" width="13.140625" customWidth="1"/>
    <col min="7938" max="7938" width="13.5703125" customWidth="1"/>
    <col min="7939" max="7939" width="15" customWidth="1"/>
    <col min="7940" max="7940" width="20" customWidth="1"/>
    <col min="7942" max="7942" width="27.140625" customWidth="1"/>
    <col min="7943" max="7943" width="33.28515625" customWidth="1"/>
    <col min="8184" max="8185" width="4.7109375" customWidth="1"/>
    <col min="8186" max="8186" width="22.42578125" customWidth="1"/>
    <col min="8187" max="8187" width="15.28515625" customWidth="1"/>
    <col min="8188" max="8188" width="17.28515625" customWidth="1"/>
    <col min="8189" max="8190" width="17.85546875" customWidth="1"/>
    <col min="8191" max="8192" width="13.7109375" customWidth="1"/>
    <col min="8193" max="8193" width="13.140625" customWidth="1"/>
    <col min="8194" max="8194" width="13.5703125" customWidth="1"/>
    <col min="8195" max="8195" width="15" customWidth="1"/>
    <col min="8196" max="8196" width="20" customWidth="1"/>
    <col min="8198" max="8198" width="27.140625" customWidth="1"/>
    <col min="8199" max="8199" width="33.28515625" customWidth="1"/>
    <col min="8440" max="8441" width="4.7109375" customWidth="1"/>
    <col min="8442" max="8442" width="22.42578125" customWidth="1"/>
    <col min="8443" max="8443" width="15.28515625" customWidth="1"/>
    <col min="8444" max="8444" width="17.28515625" customWidth="1"/>
    <col min="8445" max="8446" width="17.85546875" customWidth="1"/>
    <col min="8447" max="8448" width="13.7109375" customWidth="1"/>
    <col min="8449" max="8449" width="13.140625" customWidth="1"/>
    <col min="8450" max="8450" width="13.5703125" customWidth="1"/>
    <col min="8451" max="8451" width="15" customWidth="1"/>
    <col min="8452" max="8452" width="20" customWidth="1"/>
    <col min="8454" max="8454" width="27.140625" customWidth="1"/>
    <col min="8455" max="8455" width="33.28515625" customWidth="1"/>
    <col min="8696" max="8697" width="4.7109375" customWidth="1"/>
    <col min="8698" max="8698" width="22.42578125" customWidth="1"/>
    <col min="8699" max="8699" width="15.28515625" customWidth="1"/>
    <col min="8700" max="8700" width="17.28515625" customWidth="1"/>
    <col min="8701" max="8702" width="17.85546875" customWidth="1"/>
    <col min="8703" max="8704" width="13.7109375" customWidth="1"/>
    <col min="8705" max="8705" width="13.140625" customWidth="1"/>
    <col min="8706" max="8706" width="13.5703125" customWidth="1"/>
    <col min="8707" max="8707" width="15" customWidth="1"/>
    <col min="8708" max="8708" width="20" customWidth="1"/>
    <col min="8710" max="8710" width="27.140625" customWidth="1"/>
    <col min="8711" max="8711" width="33.28515625" customWidth="1"/>
    <col min="8952" max="8953" width="4.7109375" customWidth="1"/>
    <col min="8954" max="8954" width="22.42578125" customWidth="1"/>
    <col min="8955" max="8955" width="15.28515625" customWidth="1"/>
    <col min="8956" max="8956" width="17.28515625" customWidth="1"/>
    <col min="8957" max="8958" width="17.85546875" customWidth="1"/>
    <col min="8959" max="8960" width="13.7109375" customWidth="1"/>
    <col min="8961" max="8961" width="13.140625" customWidth="1"/>
    <col min="8962" max="8962" width="13.5703125" customWidth="1"/>
    <col min="8963" max="8963" width="15" customWidth="1"/>
    <col min="8964" max="8964" width="20" customWidth="1"/>
    <col min="8966" max="8966" width="27.140625" customWidth="1"/>
    <col min="8967" max="8967" width="33.28515625" customWidth="1"/>
    <col min="9208" max="9209" width="4.7109375" customWidth="1"/>
    <col min="9210" max="9210" width="22.42578125" customWidth="1"/>
    <col min="9211" max="9211" width="15.28515625" customWidth="1"/>
    <col min="9212" max="9212" width="17.28515625" customWidth="1"/>
    <col min="9213" max="9214" width="17.85546875" customWidth="1"/>
    <col min="9215" max="9216" width="13.7109375" customWidth="1"/>
    <col min="9217" max="9217" width="13.140625" customWidth="1"/>
    <col min="9218" max="9218" width="13.5703125" customWidth="1"/>
    <col min="9219" max="9219" width="15" customWidth="1"/>
    <col min="9220" max="9220" width="20" customWidth="1"/>
    <col min="9222" max="9222" width="27.140625" customWidth="1"/>
    <col min="9223" max="9223" width="33.28515625" customWidth="1"/>
    <col min="9464" max="9465" width="4.7109375" customWidth="1"/>
    <col min="9466" max="9466" width="22.42578125" customWidth="1"/>
    <col min="9467" max="9467" width="15.28515625" customWidth="1"/>
    <col min="9468" max="9468" width="17.28515625" customWidth="1"/>
    <col min="9469" max="9470" width="17.85546875" customWidth="1"/>
    <col min="9471" max="9472" width="13.7109375" customWidth="1"/>
    <col min="9473" max="9473" width="13.140625" customWidth="1"/>
    <col min="9474" max="9474" width="13.5703125" customWidth="1"/>
    <col min="9475" max="9475" width="15" customWidth="1"/>
    <col min="9476" max="9476" width="20" customWidth="1"/>
    <col min="9478" max="9478" width="27.140625" customWidth="1"/>
    <col min="9479" max="9479" width="33.28515625" customWidth="1"/>
    <col min="9720" max="9721" width="4.7109375" customWidth="1"/>
    <col min="9722" max="9722" width="22.42578125" customWidth="1"/>
    <col min="9723" max="9723" width="15.28515625" customWidth="1"/>
    <col min="9724" max="9724" width="17.28515625" customWidth="1"/>
    <col min="9725" max="9726" width="17.85546875" customWidth="1"/>
    <col min="9727" max="9728" width="13.7109375" customWidth="1"/>
    <col min="9729" max="9729" width="13.140625" customWidth="1"/>
    <col min="9730" max="9730" width="13.5703125" customWidth="1"/>
    <col min="9731" max="9731" width="15" customWidth="1"/>
    <col min="9732" max="9732" width="20" customWidth="1"/>
    <col min="9734" max="9734" width="27.140625" customWidth="1"/>
    <col min="9735" max="9735" width="33.28515625" customWidth="1"/>
    <col min="9976" max="9977" width="4.7109375" customWidth="1"/>
    <col min="9978" max="9978" width="22.42578125" customWidth="1"/>
    <col min="9979" max="9979" width="15.28515625" customWidth="1"/>
    <col min="9980" max="9980" width="17.28515625" customWidth="1"/>
    <col min="9981" max="9982" width="17.85546875" customWidth="1"/>
    <col min="9983" max="9984" width="13.7109375" customWidth="1"/>
    <col min="9985" max="9985" width="13.140625" customWidth="1"/>
    <col min="9986" max="9986" width="13.5703125" customWidth="1"/>
    <col min="9987" max="9987" width="15" customWidth="1"/>
    <col min="9988" max="9988" width="20" customWidth="1"/>
    <col min="9990" max="9990" width="27.140625" customWidth="1"/>
    <col min="9991" max="9991" width="33.28515625" customWidth="1"/>
    <col min="10232" max="10233" width="4.7109375" customWidth="1"/>
    <col min="10234" max="10234" width="22.42578125" customWidth="1"/>
    <col min="10235" max="10235" width="15.28515625" customWidth="1"/>
    <col min="10236" max="10236" width="17.28515625" customWidth="1"/>
    <col min="10237" max="10238" width="17.85546875" customWidth="1"/>
    <col min="10239" max="10240" width="13.7109375" customWidth="1"/>
    <col min="10241" max="10241" width="13.140625" customWidth="1"/>
    <col min="10242" max="10242" width="13.5703125" customWidth="1"/>
    <col min="10243" max="10243" width="15" customWidth="1"/>
    <col min="10244" max="10244" width="20" customWidth="1"/>
    <col min="10246" max="10246" width="27.140625" customWidth="1"/>
    <col min="10247" max="10247" width="33.28515625" customWidth="1"/>
    <col min="10488" max="10489" width="4.7109375" customWidth="1"/>
    <col min="10490" max="10490" width="22.42578125" customWidth="1"/>
    <col min="10491" max="10491" width="15.28515625" customWidth="1"/>
    <col min="10492" max="10492" width="17.28515625" customWidth="1"/>
    <col min="10493" max="10494" width="17.85546875" customWidth="1"/>
    <col min="10495" max="10496" width="13.7109375" customWidth="1"/>
    <col min="10497" max="10497" width="13.140625" customWidth="1"/>
    <col min="10498" max="10498" width="13.5703125" customWidth="1"/>
    <col min="10499" max="10499" width="15" customWidth="1"/>
    <col min="10500" max="10500" width="20" customWidth="1"/>
    <col min="10502" max="10502" width="27.140625" customWidth="1"/>
    <col min="10503" max="10503" width="33.28515625" customWidth="1"/>
    <col min="10744" max="10745" width="4.7109375" customWidth="1"/>
    <col min="10746" max="10746" width="22.42578125" customWidth="1"/>
    <col min="10747" max="10747" width="15.28515625" customWidth="1"/>
    <col min="10748" max="10748" width="17.28515625" customWidth="1"/>
    <col min="10749" max="10750" width="17.85546875" customWidth="1"/>
    <col min="10751" max="10752" width="13.7109375" customWidth="1"/>
    <col min="10753" max="10753" width="13.140625" customWidth="1"/>
    <col min="10754" max="10754" width="13.5703125" customWidth="1"/>
    <col min="10755" max="10755" width="15" customWidth="1"/>
    <col min="10756" max="10756" width="20" customWidth="1"/>
    <col min="10758" max="10758" width="27.140625" customWidth="1"/>
    <col min="10759" max="10759" width="33.28515625" customWidth="1"/>
    <col min="11000" max="11001" width="4.7109375" customWidth="1"/>
    <col min="11002" max="11002" width="22.42578125" customWidth="1"/>
    <col min="11003" max="11003" width="15.28515625" customWidth="1"/>
    <col min="11004" max="11004" width="17.28515625" customWidth="1"/>
    <col min="11005" max="11006" width="17.85546875" customWidth="1"/>
    <col min="11007" max="11008" width="13.7109375" customWidth="1"/>
    <col min="11009" max="11009" width="13.140625" customWidth="1"/>
    <col min="11010" max="11010" width="13.5703125" customWidth="1"/>
    <col min="11011" max="11011" width="15" customWidth="1"/>
    <col min="11012" max="11012" width="20" customWidth="1"/>
    <col min="11014" max="11014" width="27.140625" customWidth="1"/>
    <col min="11015" max="11015" width="33.28515625" customWidth="1"/>
    <col min="11256" max="11257" width="4.7109375" customWidth="1"/>
    <col min="11258" max="11258" width="22.42578125" customWidth="1"/>
    <col min="11259" max="11259" width="15.28515625" customWidth="1"/>
    <col min="11260" max="11260" width="17.28515625" customWidth="1"/>
    <col min="11261" max="11262" width="17.85546875" customWidth="1"/>
    <col min="11263" max="11264" width="13.7109375" customWidth="1"/>
    <col min="11265" max="11265" width="13.140625" customWidth="1"/>
    <col min="11266" max="11266" width="13.5703125" customWidth="1"/>
    <col min="11267" max="11267" width="15" customWidth="1"/>
    <col min="11268" max="11268" width="20" customWidth="1"/>
    <col min="11270" max="11270" width="27.140625" customWidth="1"/>
    <col min="11271" max="11271" width="33.28515625" customWidth="1"/>
    <col min="11512" max="11513" width="4.7109375" customWidth="1"/>
    <col min="11514" max="11514" width="22.42578125" customWidth="1"/>
    <col min="11515" max="11515" width="15.28515625" customWidth="1"/>
    <col min="11516" max="11516" width="17.28515625" customWidth="1"/>
    <col min="11517" max="11518" width="17.85546875" customWidth="1"/>
    <col min="11519" max="11520" width="13.7109375" customWidth="1"/>
    <col min="11521" max="11521" width="13.140625" customWidth="1"/>
    <col min="11522" max="11522" width="13.5703125" customWidth="1"/>
    <col min="11523" max="11523" width="15" customWidth="1"/>
    <col min="11524" max="11524" width="20" customWidth="1"/>
    <col min="11526" max="11526" width="27.140625" customWidth="1"/>
    <col min="11527" max="11527" width="33.28515625" customWidth="1"/>
    <col min="11768" max="11769" width="4.7109375" customWidth="1"/>
    <col min="11770" max="11770" width="22.42578125" customWidth="1"/>
    <col min="11771" max="11771" width="15.28515625" customWidth="1"/>
    <col min="11772" max="11772" width="17.28515625" customWidth="1"/>
    <col min="11773" max="11774" width="17.85546875" customWidth="1"/>
    <col min="11775" max="11776" width="13.7109375" customWidth="1"/>
    <col min="11777" max="11777" width="13.140625" customWidth="1"/>
    <col min="11778" max="11778" width="13.5703125" customWidth="1"/>
    <col min="11779" max="11779" width="15" customWidth="1"/>
    <col min="11780" max="11780" width="20" customWidth="1"/>
    <col min="11782" max="11782" width="27.140625" customWidth="1"/>
    <col min="11783" max="11783" width="33.28515625" customWidth="1"/>
    <col min="12024" max="12025" width="4.7109375" customWidth="1"/>
    <col min="12026" max="12026" width="22.42578125" customWidth="1"/>
    <col min="12027" max="12027" width="15.28515625" customWidth="1"/>
    <col min="12028" max="12028" width="17.28515625" customWidth="1"/>
    <col min="12029" max="12030" width="17.85546875" customWidth="1"/>
    <col min="12031" max="12032" width="13.7109375" customWidth="1"/>
    <col min="12033" max="12033" width="13.140625" customWidth="1"/>
    <col min="12034" max="12034" width="13.5703125" customWidth="1"/>
    <col min="12035" max="12035" width="15" customWidth="1"/>
    <col min="12036" max="12036" width="20" customWidth="1"/>
    <col min="12038" max="12038" width="27.140625" customWidth="1"/>
    <col min="12039" max="12039" width="33.28515625" customWidth="1"/>
    <col min="12280" max="12281" width="4.7109375" customWidth="1"/>
    <col min="12282" max="12282" width="22.42578125" customWidth="1"/>
    <col min="12283" max="12283" width="15.28515625" customWidth="1"/>
    <col min="12284" max="12284" width="17.28515625" customWidth="1"/>
    <col min="12285" max="12286" width="17.85546875" customWidth="1"/>
    <col min="12287" max="12288" width="13.7109375" customWidth="1"/>
    <col min="12289" max="12289" width="13.140625" customWidth="1"/>
    <col min="12290" max="12290" width="13.5703125" customWidth="1"/>
    <col min="12291" max="12291" width="15" customWidth="1"/>
    <col min="12292" max="12292" width="20" customWidth="1"/>
    <col min="12294" max="12294" width="27.140625" customWidth="1"/>
    <col min="12295" max="12295" width="33.28515625" customWidth="1"/>
    <col min="12536" max="12537" width="4.7109375" customWidth="1"/>
    <col min="12538" max="12538" width="22.42578125" customWidth="1"/>
    <col min="12539" max="12539" width="15.28515625" customWidth="1"/>
    <col min="12540" max="12540" width="17.28515625" customWidth="1"/>
    <col min="12541" max="12542" width="17.85546875" customWidth="1"/>
    <col min="12543" max="12544" width="13.7109375" customWidth="1"/>
    <col min="12545" max="12545" width="13.140625" customWidth="1"/>
    <col min="12546" max="12546" width="13.5703125" customWidth="1"/>
    <col min="12547" max="12547" width="15" customWidth="1"/>
    <col min="12548" max="12548" width="20" customWidth="1"/>
    <col min="12550" max="12550" width="27.140625" customWidth="1"/>
    <col min="12551" max="12551" width="33.28515625" customWidth="1"/>
    <col min="12792" max="12793" width="4.7109375" customWidth="1"/>
    <col min="12794" max="12794" width="22.42578125" customWidth="1"/>
    <col min="12795" max="12795" width="15.28515625" customWidth="1"/>
    <col min="12796" max="12796" width="17.28515625" customWidth="1"/>
    <col min="12797" max="12798" width="17.85546875" customWidth="1"/>
    <col min="12799" max="12800" width="13.7109375" customWidth="1"/>
    <col min="12801" max="12801" width="13.140625" customWidth="1"/>
    <col min="12802" max="12802" width="13.5703125" customWidth="1"/>
    <col min="12803" max="12803" width="15" customWidth="1"/>
    <col min="12804" max="12804" width="20" customWidth="1"/>
    <col min="12806" max="12806" width="27.140625" customWidth="1"/>
    <col min="12807" max="12807" width="33.28515625" customWidth="1"/>
    <col min="13048" max="13049" width="4.7109375" customWidth="1"/>
    <col min="13050" max="13050" width="22.42578125" customWidth="1"/>
    <col min="13051" max="13051" width="15.28515625" customWidth="1"/>
    <col min="13052" max="13052" width="17.28515625" customWidth="1"/>
    <col min="13053" max="13054" width="17.85546875" customWidth="1"/>
    <col min="13055" max="13056" width="13.7109375" customWidth="1"/>
    <col min="13057" max="13057" width="13.140625" customWidth="1"/>
    <col min="13058" max="13058" width="13.5703125" customWidth="1"/>
    <col min="13059" max="13059" width="15" customWidth="1"/>
    <col min="13060" max="13060" width="20" customWidth="1"/>
    <col min="13062" max="13062" width="27.140625" customWidth="1"/>
    <col min="13063" max="13063" width="33.28515625" customWidth="1"/>
    <col min="13304" max="13305" width="4.7109375" customWidth="1"/>
    <col min="13306" max="13306" width="22.42578125" customWidth="1"/>
    <col min="13307" max="13307" width="15.28515625" customWidth="1"/>
    <col min="13308" max="13308" width="17.28515625" customWidth="1"/>
    <col min="13309" max="13310" width="17.85546875" customWidth="1"/>
    <col min="13311" max="13312" width="13.7109375" customWidth="1"/>
    <col min="13313" max="13313" width="13.140625" customWidth="1"/>
    <col min="13314" max="13314" width="13.5703125" customWidth="1"/>
    <col min="13315" max="13315" width="15" customWidth="1"/>
    <col min="13316" max="13316" width="20" customWidth="1"/>
    <col min="13318" max="13318" width="27.140625" customWidth="1"/>
    <col min="13319" max="13319" width="33.28515625" customWidth="1"/>
    <col min="13560" max="13561" width="4.7109375" customWidth="1"/>
    <col min="13562" max="13562" width="22.42578125" customWidth="1"/>
    <col min="13563" max="13563" width="15.28515625" customWidth="1"/>
    <col min="13564" max="13564" width="17.28515625" customWidth="1"/>
    <col min="13565" max="13566" width="17.85546875" customWidth="1"/>
    <col min="13567" max="13568" width="13.7109375" customWidth="1"/>
    <col min="13569" max="13569" width="13.140625" customWidth="1"/>
    <col min="13570" max="13570" width="13.5703125" customWidth="1"/>
    <col min="13571" max="13571" width="15" customWidth="1"/>
    <col min="13572" max="13572" width="20" customWidth="1"/>
    <col min="13574" max="13574" width="27.140625" customWidth="1"/>
    <col min="13575" max="13575" width="33.28515625" customWidth="1"/>
    <col min="13816" max="13817" width="4.7109375" customWidth="1"/>
    <col min="13818" max="13818" width="22.42578125" customWidth="1"/>
    <col min="13819" max="13819" width="15.28515625" customWidth="1"/>
    <col min="13820" max="13820" width="17.28515625" customWidth="1"/>
    <col min="13821" max="13822" width="17.85546875" customWidth="1"/>
    <col min="13823" max="13824" width="13.7109375" customWidth="1"/>
    <col min="13825" max="13825" width="13.140625" customWidth="1"/>
    <col min="13826" max="13826" width="13.5703125" customWidth="1"/>
    <col min="13827" max="13827" width="15" customWidth="1"/>
    <col min="13828" max="13828" width="20" customWidth="1"/>
    <col min="13830" max="13830" width="27.140625" customWidth="1"/>
    <col min="13831" max="13831" width="33.28515625" customWidth="1"/>
    <col min="14072" max="14073" width="4.7109375" customWidth="1"/>
    <col min="14074" max="14074" width="22.42578125" customWidth="1"/>
    <col min="14075" max="14075" width="15.28515625" customWidth="1"/>
    <col min="14076" max="14076" width="17.28515625" customWidth="1"/>
    <col min="14077" max="14078" width="17.85546875" customWidth="1"/>
    <col min="14079" max="14080" width="13.7109375" customWidth="1"/>
    <col min="14081" max="14081" width="13.140625" customWidth="1"/>
    <col min="14082" max="14082" width="13.5703125" customWidth="1"/>
    <col min="14083" max="14083" width="15" customWidth="1"/>
    <col min="14084" max="14084" width="20" customWidth="1"/>
    <col min="14086" max="14086" width="27.140625" customWidth="1"/>
    <col min="14087" max="14087" width="33.28515625" customWidth="1"/>
    <col min="14328" max="14329" width="4.7109375" customWidth="1"/>
    <col min="14330" max="14330" width="22.42578125" customWidth="1"/>
    <col min="14331" max="14331" width="15.28515625" customWidth="1"/>
    <col min="14332" max="14332" width="17.28515625" customWidth="1"/>
    <col min="14333" max="14334" width="17.85546875" customWidth="1"/>
    <col min="14335" max="14336" width="13.7109375" customWidth="1"/>
    <col min="14337" max="14337" width="13.140625" customWidth="1"/>
    <col min="14338" max="14338" width="13.5703125" customWidth="1"/>
    <col min="14339" max="14339" width="15" customWidth="1"/>
    <col min="14340" max="14340" width="20" customWidth="1"/>
    <col min="14342" max="14342" width="27.140625" customWidth="1"/>
    <col min="14343" max="14343" width="33.28515625" customWidth="1"/>
    <col min="14584" max="14585" width="4.7109375" customWidth="1"/>
    <col min="14586" max="14586" width="22.42578125" customWidth="1"/>
    <col min="14587" max="14587" width="15.28515625" customWidth="1"/>
    <col min="14588" max="14588" width="17.28515625" customWidth="1"/>
    <col min="14589" max="14590" width="17.85546875" customWidth="1"/>
    <col min="14591" max="14592" width="13.7109375" customWidth="1"/>
    <col min="14593" max="14593" width="13.140625" customWidth="1"/>
    <col min="14594" max="14594" width="13.5703125" customWidth="1"/>
    <col min="14595" max="14595" width="15" customWidth="1"/>
    <col min="14596" max="14596" width="20" customWidth="1"/>
    <col min="14598" max="14598" width="27.140625" customWidth="1"/>
    <col min="14599" max="14599" width="33.28515625" customWidth="1"/>
    <col min="14840" max="14841" width="4.7109375" customWidth="1"/>
    <col min="14842" max="14842" width="22.42578125" customWidth="1"/>
    <col min="14843" max="14843" width="15.28515625" customWidth="1"/>
    <col min="14844" max="14844" width="17.28515625" customWidth="1"/>
    <col min="14845" max="14846" width="17.85546875" customWidth="1"/>
    <col min="14847" max="14848" width="13.7109375" customWidth="1"/>
    <col min="14849" max="14849" width="13.140625" customWidth="1"/>
    <col min="14850" max="14850" width="13.5703125" customWidth="1"/>
    <col min="14851" max="14851" width="15" customWidth="1"/>
    <col min="14852" max="14852" width="20" customWidth="1"/>
    <col min="14854" max="14854" width="27.140625" customWidth="1"/>
    <col min="14855" max="14855" width="33.28515625" customWidth="1"/>
    <col min="15096" max="15097" width="4.7109375" customWidth="1"/>
    <col min="15098" max="15098" width="22.42578125" customWidth="1"/>
    <col min="15099" max="15099" width="15.28515625" customWidth="1"/>
    <col min="15100" max="15100" width="17.28515625" customWidth="1"/>
    <col min="15101" max="15102" width="17.85546875" customWidth="1"/>
    <col min="15103" max="15104" width="13.7109375" customWidth="1"/>
    <col min="15105" max="15105" width="13.140625" customWidth="1"/>
    <col min="15106" max="15106" width="13.5703125" customWidth="1"/>
    <col min="15107" max="15107" width="15" customWidth="1"/>
    <col min="15108" max="15108" width="20" customWidth="1"/>
    <col min="15110" max="15110" width="27.140625" customWidth="1"/>
    <col min="15111" max="15111" width="33.28515625" customWidth="1"/>
    <col min="15352" max="15353" width="4.7109375" customWidth="1"/>
    <col min="15354" max="15354" width="22.42578125" customWidth="1"/>
    <col min="15355" max="15355" width="15.28515625" customWidth="1"/>
    <col min="15356" max="15356" width="17.28515625" customWidth="1"/>
    <col min="15357" max="15358" width="17.85546875" customWidth="1"/>
    <col min="15359" max="15360" width="13.7109375" customWidth="1"/>
    <col min="15361" max="15361" width="13.140625" customWidth="1"/>
    <col min="15362" max="15362" width="13.5703125" customWidth="1"/>
    <col min="15363" max="15363" width="15" customWidth="1"/>
    <col min="15364" max="15364" width="20" customWidth="1"/>
    <col min="15366" max="15366" width="27.140625" customWidth="1"/>
    <col min="15367" max="15367" width="33.28515625" customWidth="1"/>
    <col min="15608" max="15609" width="4.7109375" customWidth="1"/>
    <col min="15610" max="15610" width="22.42578125" customWidth="1"/>
    <col min="15611" max="15611" width="15.28515625" customWidth="1"/>
    <col min="15612" max="15612" width="17.28515625" customWidth="1"/>
    <col min="15613" max="15614" width="17.85546875" customWidth="1"/>
    <col min="15615" max="15616" width="13.7109375" customWidth="1"/>
    <col min="15617" max="15617" width="13.140625" customWidth="1"/>
    <col min="15618" max="15618" width="13.5703125" customWidth="1"/>
    <col min="15619" max="15619" width="15" customWidth="1"/>
    <col min="15620" max="15620" width="20" customWidth="1"/>
    <col min="15622" max="15622" width="27.140625" customWidth="1"/>
    <col min="15623" max="15623" width="33.28515625" customWidth="1"/>
    <col min="15864" max="15865" width="4.7109375" customWidth="1"/>
    <col min="15866" max="15866" width="22.42578125" customWidth="1"/>
    <col min="15867" max="15867" width="15.28515625" customWidth="1"/>
    <col min="15868" max="15868" width="17.28515625" customWidth="1"/>
    <col min="15869" max="15870" width="17.85546875" customWidth="1"/>
    <col min="15871" max="15872" width="13.7109375" customWidth="1"/>
    <col min="15873" max="15873" width="13.140625" customWidth="1"/>
    <col min="15874" max="15874" width="13.5703125" customWidth="1"/>
    <col min="15875" max="15875" width="15" customWidth="1"/>
    <col min="15876" max="15876" width="20" customWidth="1"/>
    <col min="15878" max="15878" width="27.140625" customWidth="1"/>
    <col min="15879" max="15879" width="33.28515625" customWidth="1"/>
    <col min="16120" max="16121" width="4.7109375" customWidth="1"/>
    <col min="16122" max="16122" width="22.42578125" customWidth="1"/>
    <col min="16123" max="16123" width="15.28515625" customWidth="1"/>
    <col min="16124" max="16124" width="17.28515625" customWidth="1"/>
    <col min="16125" max="16126" width="17.85546875" customWidth="1"/>
    <col min="16127" max="16128" width="13.7109375" customWidth="1"/>
    <col min="16129" max="16129" width="13.140625" customWidth="1"/>
    <col min="16130" max="16130" width="13.5703125" customWidth="1"/>
    <col min="16131" max="16131" width="15" customWidth="1"/>
    <col min="16132" max="16132" width="20" customWidth="1"/>
    <col min="16134" max="16134" width="27.140625" customWidth="1"/>
    <col min="16135" max="16135" width="33.28515625" customWidth="1"/>
  </cols>
  <sheetData>
    <row r="1" spans="1:14" ht="15" customHeight="1" x14ac:dyDescent="0.25">
      <c r="J1" s="410" t="s">
        <v>559</v>
      </c>
    </row>
    <row r="2" spans="1:14" x14ac:dyDescent="0.25">
      <c r="A2" s="406" t="s">
        <v>558</v>
      </c>
      <c r="B2" s="407"/>
      <c r="C2" s="407"/>
      <c r="D2" s="407"/>
      <c r="E2" s="407"/>
      <c r="F2" s="407"/>
      <c r="G2" s="407"/>
      <c r="H2" s="407"/>
      <c r="I2" s="407"/>
      <c r="J2" s="407"/>
    </row>
    <row r="3" spans="1:14" x14ac:dyDescent="0.25">
      <c r="A3" s="272" t="s">
        <v>369</v>
      </c>
      <c r="B3" s="375"/>
      <c r="C3" s="375"/>
      <c r="D3" s="375"/>
      <c r="E3" s="375"/>
      <c r="F3" s="375"/>
      <c r="G3" s="375"/>
      <c r="H3" s="375"/>
      <c r="I3" s="375"/>
      <c r="J3" s="375"/>
    </row>
    <row r="4" spans="1:14" x14ac:dyDescent="0.25">
      <c r="A4" s="272" t="s">
        <v>240</v>
      </c>
      <c r="B4" s="375"/>
      <c r="C4" s="375"/>
      <c r="D4" s="375"/>
      <c r="E4" s="375"/>
      <c r="F4" s="375"/>
      <c r="G4" s="375"/>
      <c r="H4" s="375"/>
      <c r="I4" s="375"/>
      <c r="J4" s="375"/>
    </row>
    <row r="5" spans="1:14" ht="15.75" x14ac:dyDescent="0.25">
      <c r="A5" s="194"/>
      <c r="B5" s="195"/>
      <c r="C5" s="195"/>
      <c r="D5" s="195"/>
      <c r="E5" s="195"/>
      <c r="F5" s="195"/>
      <c r="G5" s="195"/>
      <c r="H5" s="195"/>
      <c r="I5" s="195"/>
      <c r="J5" s="195"/>
    </row>
    <row r="6" spans="1:14" ht="84" x14ac:dyDescent="0.25">
      <c r="A6" s="408" t="s">
        <v>0</v>
      </c>
      <c r="B6" s="408"/>
      <c r="C6" s="409" t="s">
        <v>462</v>
      </c>
      <c r="D6" s="409" t="s">
        <v>463</v>
      </c>
      <c r="E6" s="409" t="s">
        <v>464</v>
      </c>
      <c r="F6" s="269" t="s">
        <v>465</v>
      </c>
      <c r="G6" s="269" t="s">
        <v>466</v>
      </c>
      <c r="H6" s="269" t="s">
        <v>467</v>
      </c>
      <c r="I6" s="269" t="s">
        <v>468</v>
      </c>
      <c r="J6" s="269" t="s">
        <v>469</v>
      </c>
    </row>
    <row r="7" spans="1:14" s="196" customFormat="1" ht="19.5" customHeight="1" x14ac:dyDescent="0.25">
      <c r="A7" s="269" t="s">
        <v>5</v>
      </c>
      <c r="B7" s="269" t="s">
        <v>6</v>
      </c>
      <c r="C7" s="409"/>
      <c r="D7" s="409"/>
      <c r="E7" s="409"/>
      <c r="F7" s="269" t="s">
        <v>470</v>
      </c>
      <c r="G7" s="269" t="s">
        <v>471</v>
      </c>
      <c r="H7" s="269" t="s">
        <v>472</v>
      </c>
      <c r="I7" s="269" t="s">
        <v>473</v>
      </c>
      <c r="J7" s="269" t="s">
        <v>474</v>
      </c>
    </row>
    <row r="8" spans="1:14" s="196" customFormat="1" ht="18" customHeight="1" x14ac:dyDescent="0.25">
      <c r="A8" s="269">
        <v>1</v>
      </c>
      <c r="B8" s="269">
        <v>2</v>
      </c>
      <c r="C8" s="269">
        <v>3</v>
      </c>
      <c r="D8" s="269">
        <v>4</v>
      </c>
      <c r="E8" s="269">
        <v>5</v>
      </c>
      <c r="F8" s="269">
        <v>6</v>
      </c>
      <c r="G8" s="269">
        <v>7</v>
      </c>
      <c r="H8" s="269">
        <v>8</v>
      </c>
      <c r="I8" s="269">
        <v>9</v>
      </c>
      <c r="J8" s="269">
        <v>10</v>
      </c>
    </row>
    <row r="9" spans="1:14" s="200" customFormat="1" ht="53.25" customHeight="1" x14ac:dyDescent="0.25">
      <c r="A9" s="197" t="s">
        <v>17</v>
      </c>
      <c r="B9" s="198"/>
      <c r="C9" s="198" t="s">
        <v>478</v>
      </c>
      <c r="D9" s="199" t="s">
        <v>475</v>
      </c>
      <c r="E9" s="199" t="s">
        <v>476</v>
      </c>
      <c r="F9" s="263">
        <f t="shared" ref="F9:F15" si="0">G9*J9</f>
        <v>1.2283352635689988</v>
      </c>
      <c r="G9" s="217">
        <v>0.86899999999999999</v>
      </c>
      <c r="H9" s="217">
        <f>(11+10+9+16+14+3)/(14+11+9+16+14+3)</f>
        <v>0.94029850746268662</v>
      </c>
      <c r="I9" s="217">
        <v>0.66522506291229244</v>
      </c>
      <c r="J9" s="263">
        <f>H9/I9</f>
        <v>1.4135043309194464</v>
      </c>
    </row>
    <row r="10" spans="1:14" s="200" customFormat="1" ht="51" customHeight="1" x14ac:dyDescent="0.25">
      <c r="A10" s="201" t="s">
        <v>17</v>
      </c>
      <c r="B10" s="269">
        <v>1</v>
      </c>
      <c r="C10" s="202" t="s">
        <v>173</v>
      </c>
      <c r="D10" s="203" t="s">
        <v>475</v>
      </c>
      <c r="E10" s="264" t="s">
        <v>175</v>
      </c>
      <c r="F10" s="208">
        <f t="shared" si="0"/>
        <v>0.75378396420980587</v>
      </c>
      <c r="G10" s="204">
        <v>0.95936140899429834</v>
      </c>
      <c r="H10" s="204">
        <f>11/14</f>
        <v>0.7857142857142857</v>
      </c>
      <c r="I10" s="205">
        <v>1</v>
      </c>
      <c r="J10" s="208">
        <f t="shared" ref="J10:J15" si="1">H10/I10</f>
        <v>0.7857142857142857</v>
      </c>
    </row>
    <row r="11" spans="1:14" s="6" customFormat="1" ht="24.75" x14ac:dyDescent="0.25">
      <c r="A11" s="201" t="s">
        <v>17</v>
      </c>
      <c r="B11" s="269">
        <v>2</v>
      </c>
      <c r="C11" s="206" t="s">
        <v>23</v>
      </c>
      <c r="D11" s="203" t="s">
        <v>475</v>
      </c>
      <c r="E11" s="203" t="s">
        <v>476</v>
      </c>
      <c r="F11" s="208">
        <f t="shared" si="0"/>
        <v>1.028065063339739</v>
      </c>
      <c r="G11" s="207">
        <v>0.95399999999999996</v>
      </c>
      <c r="H11" s="207">
        <f>10/11</f>
        <v>0.90909090909090906</v>
      </c>
      <c r="I11" s="207">
        <v>0.84359712064850545</v>
      </c>
      <c r="J11" s="208">
        <f>H11/I11</f>
        <v>1.0776363347376721</v>
      </c>
      <c r="N11" s="6" t="s">
        <v>477</v>
      </c>
    </row>
    <row r="12" spans="1:14" s="6" customFormat="1" ht="43.5" customHeight="1" x14ac:dyDescent="0.25">
      <c r="A12" s="201" t="s">
        <v>17</v>
      </c>
      <c r="B12" s="269">
        <v>3</v>
      </c>
      <c r="C12" s="269" t="s">
        <v>41</v>
      </c>
      <c r="D12" s="203" t="s">
        <v>475</v>
      </c>
      <c r="E12" s="203" t="s">
        <v>476</v>
      </c>
      <c r="F12" s="208">
        <f t="shared" si="0"/>
        <v>0.92791444928666</v>
      </c>
      <c r="G12" s="207">
        <v>0.83581219819866759</v>
      </c>
      <c r="H12" s="207">
        <f>9/9</f>
        <v>1</v>
      </c>
      <c r="I12" s="207">
        <v>0.90074273424797235</v>
      </c>
      <c r="J12" s="208">
        <f t="shared" si="1"/>
        <v>1.1101949113526819</v>
      </c>
    </row>
    <row r="13" spans="1:14" s="6" customFormat="1" ht="41.25" customHeight="1" x14ac:dyDescent="0.25">
      <c r="A13" s="201" t="s">
        <v>17</v>
      </c>
      <c r="B13" s="269">
        <v>4</v>
      </c>
      <c r="C13" s="269" t="s">
        <v>44</v>
      </c>
      <c r="D13" s="203" t="s">
        <v>475</v>
      </c>
      <c r="E13" s="203" t="s">
        <v>476</v>
      </c>
      <c r="F13" s="208">
        <f t="shared" si="0"/>
        <v>0.80356997321595303</v>
      </c>
      <c r="G13" s="207">
        <v>0.77</v>
      </c>
      <c r="H13" s="207">
        <f>16/16</f>
        <v>1</v>
      </c>
      <c r="I13" s="207">
        <v>0.95822395767029067</v>
      </c>
      <c r="J13" s="208">
        <f t="shared" si="1"/>
        <v>1.043597367812926</v>
      </c>
    </row>
    <row r="14" spans="1:14" s="6" customFormat="1" ht="92.25" customHeight="1" x14ac:dyDescent="0.25">
      <c r="A14" s="201" t="s">
        <v>17</v>
      </c>
      <c r="B14" s="269">
        <v>5</v>
      </c>
      <c r="C14" s="269" t="s">
        <v>52</v>
      </c>
      <c r="D14" s="203" t="s">
        <v>475</v>
      </c>
      <c r="E14" s="203" t="s">
        <v>476</v>
      </c>
      <c r="F14" s="208">
        <f t="shared" si="0"/>
        <v>1.5074124354583966</v>
      </c>
      <c r="G14" s="207">
        <v>0.81757402101241639</v>
      </c>
      <c r="H14" s="207">
        <f>14/14</f>
        <v>1</v>
      </c>
      <c r="I14" s="207">
        <v>0.54236916306438465</v>
      </c>
      <c r="J14" s="208">
        <f t="shared" si="1"/>
        <v>1.8437626400992306</v>
      </c>
    </row>
    <row r="15" spans="1:14" s="6" customFormat="1" ht="63.75" customHeight="1" x14ac:dyDescent="0.25">
      <c r="A15" s="201" t="s">
        <v>17</v>
      </c>
      <c r="B15" s="269">
        <v>6</v>
      </c>
      <c r="C15" s="269" t="s">
        <v>56</v>
      </c>
      <c r="D15" s="203" t="s">
        <v>475</v>
      </c>
      <c r="E15" s="203" t="s">
        <v>476</v>
      </c>
      <c r="F15" s="208">
        <f t="shared" si="0"/>
        <v>1.0233280284563959</v>
      </c>
      <c r="G15" s="207">
        <v>1</v>
      </c>
      <c r="H15" s="207">
        <f>3/3</f>
        <v>1</v>
      </c>
      <c r="I15" s="207">
        <v>0.97720376281339194</v>
      </c>
      <c r="J15" s="208">
        <f t="shared" si="1"/>
        <v>1.0233280284563959</v>
      </c>
    </row>
    <row r="16" spans="1:14" s="6" customFormat="1" ht="18.75" x14ac:dyDescent="0.25">
      <c r="A16" s="404"/>
      <c r="B16" s="404"/>
      <c r="C16" s="404"/>
      <c r="D16" s="404"/>
      <c r="E16" s="404"/>
      <c r="F16" s="404"/>
      <c r="G16" s="404"/>
      <c r="H16" s="404"/>
      <c r="I16" s="404"/>
      <c r="J16" s="404"/>
    </row>
    <row r="17" spans="1:10" s="6" customFormat="1" x14ac:dyDescent="0.25"/>
    <row r="18" spans="1:10" s="6" customFormat="1" ht="18.75" x14ac:dyDescent="0.3">
      <c r="A18" s="405"/>
      <c r="B18" s="405"/>
      <c r="C18" s="405"/>
      <c r="D18" s="405"/>
      <c r="E18" s="405"/>
      <c r="F18" s="405"/>
      <c r="G18" s="405"/>
      <c r="H18" s="405"/>
      <c r="I18" s="405"/>
      <c r="J18" s="405"/>
    </row>
  </sheetData>
  <mergeCells count="9">
    <mergeCell ref="A16:J16"/>
    <mergeCell ref="A18:J18"/>
    <mergeCell ref="A2:J2"/>
    <mergeCell ref="A3:J3"/>
    <mergeCell ref="A4:J4"/>
    <mergeCell ref="A6:B6"/>
    <mergeCell ref="C6:C7"/>
    <mergeCell ref="D6:D7"/>
    <mergeCell ref="E6:E7"/>
  </mergeCells>
  <pageMargins left="0.11811023622047245" right="0.11811023622047245" top="0.74803149606299213" bottom="0.74803149606299213" header="0.31496062992125984" footer="0.31496062992125984"/>
  <pageSetup paperSize="9" scale="88" orientation="landscape" r:id="rId1"/>
  <rowBreaks count="1" manualBreakCount="1">
    <brk id="1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6</vt:i4>
      </vt:variant>
    </vt:vector>
  </HeadingPairs>
  <TitlesOfParts>
    <vt:vector size="14" baseType="lpstr">
      <vt:lpstr>титул</vt:lpstr>
      <vt:lpstr>ф 1</vt:lpstr>
      <vt:lpstr>ф2</vt:lpstr>
      <vt:lpstr>ф 4</vt:lpstr>
      <vt:lpstr>ф3</vt:lpstr>
      <vt:lpstr>ф5</vt:lpstr>
      <vt:lpstr>ф6</vt:lpstr>
      <vt:lpstr>ф7</vt:lpstr>
      <vt:lpstr>'ф 1'!Заголовки_для_печати</vt:lpstr>
      <vt:lpstr>'ф 4'!Область_печати</vt:lpstr>
      <vt:lpstr>ф2!Область_печати</vt:lpstr>
      <vt:lpstr>ф3!Область_печати</vt:lpstr>
      <vt:lpstr>ф6!Область_печати</vt:lpstr>
      <vt:lpstr>ф7!Область_печати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2017-02-21T05:33:05Z</cp:lastPrinted>
  <dcterms:created xsi:type="dcterms:W3CDTF">2006-09-16T00:00:00Z</dcterms:created>
  <dcterms:modified xsi:type="dcterms:W3CDTF">2023-03-28T12:57:00Z</dcterms:modified>
</cp:coreProperties>
</file>